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\Desktop\"/>
    </mc:Choice>
  </mc:AlternateContent>
  <xr:revisionPtr revIDLastSave="0" documentId="13_ncr:1_{F733CF03-E898-444B-9646-B40260AC3168}" xr6:coauthVersionLast="36" xr6:coauthVersionMax="36" xr10:uidLastSave="{00000000-0000-0000-0000-000000000000}"/>
  <bookViews>
    <workbookView xWindow="10320" yWindow="-75" windowWidth="18585" windowHeight="12360" firstSheet="2" activeTab="2" xr2:uid="{00000000-000D-0000-FFFF-FFFF00000000}"/>
  </bookViews>
  <sheets>
    <sheet name="1 квартал " sheetId="5" state="hidden" r:id="rId1"/>
    <sheet name="2 квартал " sheetId="4" state="hidden" r:id="rId2"/>
    <sheet name="2020 год" sheetId="15" r:id="rId3"/>
    <sheet name="3 квартал " sheetId="6" state="hidden" r:id="rId4"/>
    <sheet name="Кураторы" sheetId="12" state="hidden" r:id="rId5"/>
    <sheet name="Приложение 10 " sheetId="11" state="hidden" r:id="rId6"/>
    <sheet name="Минстрой" sheetId="8" state="hidden" r:id="rId7"/>
    <sheet name="ТФОМС" sheetId="9" state="hidden" r:id="rId8"/>
    <sheet name="Лист2" sheetId="10" state="hidden" r:id="rId9"/>
    <sheet name="Лист1" sheetId="13" state="hidden" r:id="rId10"/>
    <sheet name="Лист3" sheetId="14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'1 квартал '!$A$12:$I$349</definedName>
    <definedName name="_xlnm._FilterDatabase" localSheetId="1" hidden="1">'2 квартал '!$A$12:$K$364</definedName>
    <definedName name="_xlnm._FilterDatabase" localSheetId="2" hidden="1">'2020 год'!$A$12:$L$369</definedName>
    <definedName name="_xlnm._FilterDatabase" localSheetId="3" hidden="1">'3 квартал '!$A$12:$T$372</definedName>
    <definedName name="_xlnm._FilterDatabase" localSheetId="4" hidden="1">Кураторы!$A$1:$B$27</definedName>
    <definedName name="_xlnm._FilterDatabase" localSheetId="5" hidden="1">'Приложение 10 '!$B$15:$K$697</definedName>
    <definedName name="_xlnm.Print_Area" localSheetId="0">'1 квартал '!$A$1:$I$351</definedName>
    <definedName name="_xlnm.Print_Area" localSheetId="1">'2 квартал '!$A$1:$K$366</definedName>
    <definedName name="_xlnm.Print_Area" localSheetId="2">'2020 год'!$A$1:$I$371</definedName>
    <definedName name="_xlnm.Print_Area" localSheetId="3">'3 квартал '!$A$1:$O$374</definedName>
    <definedName name="_xlnm.Print_Area" localSheetId="10">Лист3!$A$1:$N$117</definedName>
    <definedName name="_xlnm.Print_Area" localSheetId="5">'Приложение 10 '!$A$1:$K$697</definedName>
  </definedNames>
  <calcPr calcId="191029"/>
</workbook>
</file>

<file path=xl/calcChain.xml><?xml version="1.0" encoding="utf-8"?>
<calcChain xmlns="http://schemas.openxmlformats.org/spreadsheetml/2006/main">
  <c r="I312" i="14" l="1"/>
  <c r="I311" i="14"/>
  <c r="I310" i="14"/>
  <c r="I309" i="14"/>
  <c r="I308" i="14"/>
  <c r="I307" i="14"/>
  <c r="I306" i="14"/>
  <c r="I305" i="14"/>
  <c r="I304" i="14"/>
  <c r="I303" i="14"/>
  <c r="I302" i="14"/>
  <c r="I301" i="14"/>
  <c r="I300" i="14"/>
  <c r="I299" i="14"/>
  <c r="I298" i="14"/>
  <c r="I297" i="14"/>
  <c r="I296" i="14"/>
  <c r="I295" i="14"/>
  <c r="I294" i="14"/>
  <c r="I293" i="14"/>
  <c r="I292" i="14"/>
  <c r="I291" i="14"/>
  <c r="I290" i="14"/>
  <c r="I289" i="14"/>
  <c r="I288" i="14"/>
  <c r="I287" i="14"/>
  <c r="I286" i="14"/>
  <c r="I285" i="14"/>
  <c r="H284" i="14"/>
  <c r="G284" i="14"/>
  <c r="I283" i="14"/>
  <c r="H282" i="14"/>
  <c r="G282" i="14"/>
  <c r="H281" i="14"/>
  <c r="G281" i="14"/>
  <c r="I279" i="14"/>
  <c r="H278" i="14"/>
  <c r="I278" i="14" s="1"/>
  <c r="I277" i="14"/>
  <c r="H276" i="14"/>
  <c r="I276" i="14" s="1"/>
  <c r="I275" i="14"/>
  <c r="H274" i="14"/>
  <c r="I274" i="14" s="1"/>
  <c r="H273" i="14"/>
  <c r="H272" i="14" s="1"/>
  <c r="I272" i="14" s="1"/>
  <c r="I271" i="14"/>
  <c r="I270" i="14"/>
  <c r="I269" i="14"/>
  <c r="I268" i="14"/>
  <c r="I267" i="14"/>
  <c r="I266" i="14"/>
  <c r="I265" i="14"/>
  <c r="I264" i="14"/>
  <c r="I263" i="14"/>
  <c r="I262" i="14"/>
  <c r="I261" i="14"/>
  <c r="I260" i="14"/>
  <c r="I259" i="14"/>
  <c r="H258" i="14"/>
  <c r="I258" i="14" s="1"/>
  <c r="H257" i="14"/>
  <c r="I257" i="14" s="1"/>
  <c r="I256" i="14"/>
  <c r="I255" i="14"/>
  <c r="I254" i="14"/>
  <c r="I253" i="14"/>
  <c r="L252" i="14"/>
  <c r="I252" i="14"/>
  <c r="I251" i="14"/>
  <c r="I250" i="14"/>
  <c r="I249" i="14"/>
  <c r="I248" i="14"/>
  <c r="I247" i="14"/>
  <c r="L246" i="14"/>
  <c r="I246" i="14"/>
  <c r="I245" i="14"/>
  <c r="I244" i="14"/>
  <c r="I243" i="14"/>
  <c r="I242" i="14"/>
  <c r="G241" i="14"/>
  <c r="I241" i="14" s="1"/>
  <c r="I240" i="14"/>
  <c r="I239" i="14"/>
  <c r="I238" i="14"/>
  <c r="I237" i="14"/>
  <c r="I236" i="14"/>
  <c r="I235" i="14"/>
  <c r="L234" i="14"/>
  <c r="I234" i="14"/>
  <c r="I233" i="14"/>
  <c r="I232" i="14"/>
  <c r="I231" i="14"/>
  <c r="I230" i="14"/>
  <c r="I229" i="14"/>
  <c r="I228" i="14"/>
  <c r="I227" i="14"/>
  <c r="I226" i="14"/>
  <c r="I225" i="14"/>
  <c r="H224" i="14"/>
  <c r="I224" i="14" s="1"/>
  <c r="L223" i="14"/>
  <c r="I223" i="14"/>
  <c r="I222" i="14"/>
  <c r="I221" i="14"/>
  <c r="I220" i="14"/>
  <c r="L219" i="14"/>
  <c r="I219" i="14"/>
  <c r="I218" i="14"/>
  <c r="H217" i="14"/>
  <c r="I217" i="14" s="1"/>
  <c r="I215" i="14"/>
  <c r="I214" i="14"/>
  <c r="I213" i="14"/>
  <c r="I212" i="14"/>
  <c r="I211" i="14"/>
  <c r="I210" i="14"/>
  <c r="I209" i="14"/>
  <c r="I208" i="14"/>
  <c r="H207" i="14"/>
  <c r="I207" i="14" s="1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I190" i="14"/>
  <c r="I189" i="14"/>
  <c r="I188" i="14"/>
  <c r="I187" i="14"/>
  <c r="I186" i="14"/>
  <c r="I185" i="14"/>
  <c r="I184" i="14"/>
  <c r="I183" i="14"/>
  <c r="I182" i="14"/>
  <c r="I181" i="14"/>
  <c r="I180" i="14"/>
  <c r="I179" i="14"/>
  <c r="I178" i="14"/>
  <c r="I177" i="14"/>
  <c r="I176" i="14"/>
  <c r="I175" i="14"/>
  <c r="I174" i="14"/>
  <c r="I173" i="14"/>
  <c r="I172" i="14"/>
  <c r="I171" i="14"/>
  <c r="I170" i="14"/>
  <c r="I169" i="14"/>
  <c r="I168" i="14"/>
  <c r="I167" i="14"/>
  <c r="I166" i="14"/>
  <c r="I165" i="14"/>
  <c r="I164" i="14"/>
  <c r="I163" i="14"/>
  <c r="H162" i="14"/>
  <c r="I162" i="14" s="1"/>
  <c r="H161" i="14"/>
  <c r="I161" i="14" s="1"/>
  <c r="I160" i="14"/>
  <c r="I159" i="14"/>
  <c r="I158" i="14"/>
  <c r="I157" i="14"/>
  <c r="I156" i="14"/>
  <c r="I155" i="14"/>
  <c r="I154" i="14"/>
  <c r="I153" i="14"/>
  <c r="H152" i="14"/>
  <c r="I152" i="14" s="1"/>
  <c r="I151" i="14"/>
  <c r="I150" i="14"/>
  <c r="I149" i="14"/>
  <c r="H148" i="14"/>
  <c r="I148" i="14" s="1"/>
  <c r="I147" i="14"/>
  <c r="I146" i="14"/>
  <c r="I145" i="14"/>
  <c r="I144" i="14"/>
  <c r="I143" i="14"/>
  <c r="I142" i="14"/>
  <c r="I141" i="14"/>
  <c r="L140" i="14"/>
  <c r="I140" i="14"/>
  <c r="I139" i="14"/>
  <c r="I138" i="14"/>
  <c r="I137" i="14"/>
  <c r="I136" i="14"/>
  <c r="I135" i="14"/>
  <c r="I134" i="14"/>
  <c r="I133" i="14"/>
  <c r="I132" i="14"/>
  <c r="I131" i="14"/>
  <c r="I130" i="14"/>
  <c r="H129" i="14"/>
  <c r="I129" i="14" s="1"/>
  <c r="I128" i="14"/>
  <c r="H127" i="14"/>
  <c r="I127" i="14" s="1"/>
  <c r="H126" i="14"/>
  <c r="I126" i="14" s="1"/>
  <c r="H125" i="14"/>
  <c r="I125" i="14" s="1"/>
  <c r="H124" i="14"/>
  <c r="I124" i="14" s="1"/>
  <c r="H123" i="14"/>
  <c r="I123" i="14" s="1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H101" i="14"/>
  <c r="I101" i="14" s="1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H84" i="14"/>
  <c r="I84" i="14" s="1"/>
  <c r="G83" i="14"/>
  <c r="I83" i="14" s="1"/>
  <c r="G82" i="14"/>
  <c r="I82" i="14" s="1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H48" i="14"/>
  <c r="I48" i="14" s="1"/>
  <c r="H47" i="14"/>
  <c r="I47" i="14" s="1"/>
  <c r="I46" i="14"/>
  <c r="I45" i="14"/>
  <c r="I44" i="14"/>
  <c r="H43" i="14"/>
  <c r="I43" i="14" s="1"/>
  <c r="H40" i="14"/>
  <c r="I40" i="14" s="1"/>
  <c r="I39" i="14"/>
  <c r="I38" i="14"/>
  <c r="I37" i="14"/>
  <c r="I36" i="14"/>
  <c r="I35" i="14"/>
  <c r="I34" i="14"/>
  <c r="I33" i="14"/>
  <c r="I32" i="14"/>
  <c r="I31" i="14"/>
  <c r="I30" i="14"/>
  <c r="I29" i="14"/>
  <c r="H28" i="14"/>
  <c r="I28" i="14" s="1"/>
  <c r="I27" i="14"/>
  <c r="I26" i="14"/>
  <c r="H25" i="14"/>
  <c r="I25" i="14" s="1"/>
  <c r="I24" i="14"/>
  <c r="I23" i="14"/>
  <c r="I22" i="14"/>
  <c r="I21" i="14"/>
  <c r="I20" i="14"/>
  <c r="I19" i="14"/>
  <c r="I18" i="14"/>
  <c r="I17" i="14"/>
  <c r="I16" i="14"/>
  <c r="I15" i="14"/>
  <c r="I14" i="14"/>
  <c r="H280" i="14" l="1"/>
  <c r="I281" i="14"/>
  <c r="I284" i="14"/>
  <c r="I273" i="14"/>
  <c r="I282" i="14"/>
  <c r="G81" i="14"/>
  <c r="I81" i="14" s="1"/>
  <c r="H216" i="14"/>
  <c r="I216" i="14" s="1"/>
  <c r="G280" i="14"/>
  <c r="O2" i="12"/>
  <c r="I280" i="14" l="1"/>
  <c r="L312" i="6"/>
  <c r="L306" i="6"/>
  <c r="L279" i="6"/>
  <c r="L200" i="6" l="1"/>
  <c r="I16" i="8"/>
  <c r="I15" i="8"/>
  <c r="I14" i="8"/>
  <c r="I13" i="8"/>
  <c r="I46" i="8"/>
  <c r="H45" i="8"/>
  <c r="G45" i="8"/>
  <c r="I44" i="8"/>
  <c r="H43" i="8"/>
  <c r="G43" i="8"/>
  <c r="H42" i="8"/>
  <c r="G42" i="8"/>
  <c r="I40" i="8"/>
  <c r="H39" i="8"/>
  <c r="I39" i="8" s="1"/>
  <c r="I38" i="8"/>
  <c r="H37" i="8"/>
  <c r="I37" i="8" s="1"/>
  <c r="I36" i="8"/>
  <c r="H35" i="8"/>
  <c r="I35" i="8" s="1"/>
  <c r="H34" i="8"/>
  <c r="I34" i="8" s="1"/>
  <c r="I32" i="8"/>
  <c r="I31" i="8"/>
  <c r="I30" i="8"/>
  <c r="I29" i="8"/>
  <c r="I28" i="8"/>
  <c r="I27" i="8"/>
  <c r="I26" i="8"/>
  <c r="I25" i="8"/>
  <c r="I24" i="8"/>
  <c r="I23" i="8"/>
  <c r="H22" i="8"/>
  <c r="I22" i="8" s="1"/>
  <c r="H21" i="8"/>
  <c r="I21" i="8" s="1"/>
  <c r="I20" i="8"/>
  <c r="I19" i="8"/>
  <c r="I18" i="8"/>
  <c r="I17" i="8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16" i="9"/>
  <c r="I16" i="9" s="1"/>
  <c r="H15" i="9"/>
  <c r="I15" i="9" s="1"/>
  <c r="I14" i="9"/>
  <c r="G41" i="8" l="1"/>
  <c r="I45" i="8"/>
  <c r="H41" i="8"/>
  <c r="I42" i="8"/>
  <c r="H33" i="8"/>
  <c r="I33" i="8" s="1"/>
  <c r="I43" i="8"/>
  <c r="I41" i="8" l="1"/>
  <c r="L294" i="6"/>
  <c r="L283" i="6"/>
  <c r="G301" i="6" l="1"/>
  <c r="I301" i="6" s="1"/>
  <c r="I15" i="6"/>
  <c r="I16" i="6"/>
  <c r="I17" i="6"/>
  <c r="I18" i="6"/>
  <c r="I19" i="6"/>
  <c r="I20" i="6"/>
  <c r="I21" i="6"/>
  <c r="I22" i="6"/>
  <c r="I23" i="6"/>
  <c r="I24" i="6"/>
  <c r="I26" i="6"/>
  <c r="I27" i="6"/>
  <c r="I29" i="6"/>
  <c r="I30" i="6"/>
  <c r="I31" i="6"/>
  <c r="I32" i="6"/>
  <c r="I33" i="6"/>
  <c r="I34" i="6"/>
  <c r="I35" i="6"/>
  <c r="I36" i="6"/>
  <c r="I37" i="6"/>
  <c r="I38" i="6"/>
  <c r="I39" i="6"/>
  <c r="I44" i="6"/>
  <c r="I45" i="6"/>
  <c r="I46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8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9" i="6"/>
  <c r="I210" i="6"/>
  <c r="I211" i="6"/>
  <c r="I213" i="6"/>
  <c r="I214" i="6"/>
  <c r="I215" i="6"/>
  <c r="I216" i="6"/>
  <c r="I217" i="6"/>
  <c r="I218" i="6"/>
  <c r="I219" i="6"/>
  <c r="I220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8" i="6"/>
  <c r="I269" i="6"/>
  <c r="I270" i="6"/>
  <c r="I271" i="6"/>
  <c r="I272" i="6"/>
  <c r="I273" i="6"/>
  <c r="I274" i="6"/>
  <c r="I275" i="6"/>
  <c r="I278" i="6"/>
  <c r="I279" i="6"/>
  <c r="I280" i="6"/>
  <c r="I281" i="6"/>
  <c r="I282" i="6"/>
  <c r="I283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5" i="6"/>
  <c r="I337" i="6"/>
  <c r="I339" i="6"/>
  <c r="I343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14" i="6"/>
  <c r="H48" i="6"/>
  <c r="I48" i="6" s="1"/>
  <c r="H47" i="6" l="1"/>
  <c r="I47" i="6" s="1"/>
  <c r="H144" i="6"/>
  <c r="I144" i="6" s="1"/>
  <c r="H161" i="6"/>
  <c r="I161" i="6" s="1"/>
  <c r="H183" i="6"/>
  <c r="I183" i="6" s="1"/>
  <c r="H185" i="6" l="1"/>
  <c r="I185" i="6" s="1"/>
  <c r="H184" i="6"/>
  <c r="I184" i="6" s="1"/>
  <c r="H186" i="6"/>
  <c r="I186" i="6" s="1"/>
  <c r="H187" i="6"/>
  <c r="I187" i="6" s="1"/>
  <c r="H189" i="6"/>
  <c r="I189" i="6" s="1"/>
  <c r="H208" i="6"/>
  <c r="I208" i="6" s="1"/>
  <c r="H212" i="6"/>
  <c r="I212" i="6" s="1"/>
  <c r="H221" i="6"/>
  <c r="I221" i="6" s="1"/>
  <c r="H222" i="6"/>
  <c r="I222" i="6" s="1"/>
  <c r="H267" i="6"/>
  <c r="I267" i="6" s="1"/>
  <c r="H277" i="6"/>
  <c r="H284" i="6"/>
  <c r="I284" i="6" s="1"/>
  <c r="H317" i="6"/>
  <c r="I317" i="6" s="1"/>
  <c r="H318" i="6"/>
  <c r="I318" i="6" s="1"/>
  <c r="H333" i="6"/>
  <c r="H334" i="6"/>
  <c r="I334" i="6" s="1"/>
  <c r="H336" i="6"/>
  <c r="I336" i="6" s="1"/>
  <c r="H338" i="6"/>
  <c r="I338" i="6" s="1"/>
  <c r="H344" i="6"/>
  <c r="H342" i="6"/>
  <c r="H341" i="6"/>
  <c r="H332" i="6" l="1"/>
  <c r="I332" i="6" s="1"/>
  <c r="I333" i="6"/>
  <c r="H276" i="6"/>
  <c r="I276" i="6" s="1"/>
  <c r="I277" i="6"/>
  <c r="H340" i="6"/>
  <c r="J693" i="11"/>
  <c r="I693" i="11"/>
  <c r="H693" i="11"/>
  <c r="G693" i="11"/>
  <c r="F693" i="11"/>
  <c r="E693" i="11"/>
  <c r="G692" i="11"/>
  <c r="F692" i="11"/>
  <c r="E692" i="11"/>
  <c r="J688" i="11"/>
  <c r="I688" i="11"/>
  <c r="H688" i="11"/>
  <c r="E688" i="11"/>
  <c r="J687" i="11"/>
  <c r="J683" i="11" s="1"/>
  <c r="I687" i="11"/>
  <c r="I683" i="11" s="1"/>
  <c r="H687" i="11"/>
  <c r="E687" i="11"/>
  <c r="E683" i="11" s="1"/>
  <c r="H683" i="11"/>
  <c r="G678" i="11"/>
  <c r="F678" i="11"/>
  <c r="E678" i="11"/>
  <c r="J677" i="11"/>
  <c r="I677" i="11"/>
  <c r="H677" i="11"/>
  <c r="H657" i="11" s="1"/>
  <c r="H673" i="11"/>
  <c r="G669" i="11"/>
  <c r="F669" i="11"/>
  <c r="F664" i="11" s="1"/>
  <c r="F663" i="11" s="1"/>
  <c r="E669" i="11"/>
  <c r="E668" i="11" s="1"/>
  <c r="E644" i="11"/>
  <c r="E643" i="11" s="1"/>
  <c r="F639" i="11"/>
  <c r="F638" i="11" s="1"/>
  <c r="E639" i="11"/>
  <c r="E638" i="11" s="1"/>
  <c r="G629" i="11"/>
  <c r="F629" i="11"/>
  <c r="F624" i="11" s="1"/>
  <c r="F623" i="11" s="1"/>
  <c r="E629" i="11"/>
  <c r="E628" i="11" s="1"/>
  <c r="F619" i="11"/>
  <c r="E619" i="11"/>
  <c r="E618" i="11" s="1"/>
  <c r="E608" i="11"/>
  <c r="E604" i="11"/>
  <c r="E603" i="11" s="1"/>
  <c r="F600" i="11"/>
  <c r="F598" i="11" s="1"/>
  <c r="E600" i="11"/>
  <c r="E594" i="11"/>
  <c r="E592" i="11" s="1"/>
  <c r="G574" i="11"/>
  <c r="G569" i="11" s="1"/>
  <c r="F574" i="11"/>
  <c r="F569" i="11" s="1"/>
  <c r="E574" i="11"/>
  <c r="E569" i="11" s="1"/>
  <c r="G573" i="11"/>
  <c r="G568" i="11" s="1"/>
  <c r="F573" i="11"/>
  <c r="F568" i="11" s="1"/>
  <c r="E573" i="11"/>
  <c r="E568" i="11" s="1"/>
  <c r="G564" i="11"/>
  <c r="G559" i="11" s="1"/>
  <c r="G557" i="11" s="1"/>
  <c r="F564" i="11"/>
  <c r="F562" i="11" s="1"/>
  <c r="E564" i="11"/>
  <c r="E562" i="11" s="1"/>
  <c r="E552" i="11"/>
  <c r="E547" i="11"/>
  <c r="E543" i="11"/>
  <c r="E542" i="11" s="1"/>
  <c r="G538" i="11"/>
  <c r="G537" i="11" s="1"/>
  <c r="F538" i="11"/>
  <c r="F537" i="11" s="1"/>
  <c r="E538" i="11"/>
  <c r="E537" i="11" s="1"/>
  <c r="G533" i="11"/>
  <c r="G532" i="11" s="1"/>
  <c r="F533" i="11"/>
  <c r="F532" i="11" s="1"/>
  <c r="E533" i="11"/>
  <c r="E532" i="11" s="1"/>
  <c r="G529" i="11"/>
  <c r="G479" i="11" s="1"/>
  <c r="F529" i="11"/>
  <c r="F527" i="11" s="1"/>
  <c r="E529" i="11"/>
  <c r="E479" i="11" s="1"/>
  <c r="G523" i="11"/>
  <c r="G522" i="11" s="1"/>
  <c r="F523" i="11"/>
  <c r="F522" i="11" s="1"/>
  <c r="E523" i="11"/>
  <c r="E522" i="11" s="1"/>
  <c r="G518" i="11"/>
  <c r="G517" i="11" s="1"/>
  <c r="F518" i="11"/>
  <c r="F517" i="11" s="1"/>
  <c r="E518" i="11"/>
  <c r="E517" i="11" s="1"/>
  <c r="F513" i="11"/>
  <c r="F512" i="11" s="1"/>
  <c r="E513" i="11"/>
  <c r="E512" i="11" s="1"/>
  <c r="G508" i="11"/>
  <c r="G507" i="11" s="1"/>
  <c r="F508" i="11"/>
  <c r="F507" i="11" s="1"/>
  <c r="E508" i="11"/>
  <c r="E507" i="11" s="1"/>
  <c r="G503" i="11"/>
  <c r="G502" i="11" s="1"/>
  <c r="F503" i="11"/>
  <c r="F502" i="11" s="1"/>
  <c r="E503" i="11"/>
  <c r="E502" i="11" s="1"/>
  <c r="E498" i="11"/>
  <c r="E497" i="11" s="1"/>
  <c r="E493" i="11"/>
  <c r="E492" i="11" s="1"/>
  <c r="E488" i="11"/>
  <c r="E487" i="11" s="1"/>
  <c r="G483" i="11"/>
  <c r="G482" i="11" s="1"/>
  <c r="F483" i="11"/>
  <c r="F482" i="11" s="1"/>
  <c r="E483" i="11"/>
  <c r="G459" i="11"/>
  <c r="G454" i="11" s="1"/>
  <c r="G434" i="11" s="1"/>
  <c r="G429" i="11" s="1"/>
  <c r="F459" i="11"/>
  <c r="E459" i="11"/>
  <c r="G458" i="11"/>
  <c r="F458" i="11"/>
  <c r="F453" i="11" s="1"/>
  <c r="E458" i="11"/>
  <c r="E453" i="11" s="1"/>
  <c r="G448" i="11"/>
  <c r="F448" i="11"/>
  <c r="F447" i="11" s="1"/>
  <c r="E448" i="11"/>
  <c r="E447" i="11" s="1"/>
  <c r="G443" i="11"/>
  <c r="G442" i="11" s="1"/>
  <c r="F443" i="11"/>
  <c r="F442" i="11" s="1"/>
  <c r="E443" i="11"/>
  <c r="G422" i="11"/>
  <c r="F422" i="11"/>
  <c r="E422" i="11"/>
  <c r="G418" i="11"/>
  <c r="G417" i="11" s="1"/>
  <c r="F418" i="11"/>
  <c r="E418" i="11"/>
  <c r="G413" i="11"/>
  <c r="G412" i="11" s="1"/>
  <c r="F413" i="11"/>
  <c r="F412" i="11" s="1"/>
  <c r="E413" i="11"/>
  <c r="E412" i="11" s="1"/>
  <c r="G411" i="11"/>
  <c r="G401" i="11" s="1"/>
  <c r="F411" i="11"/>
  <c r="F407" i="11" s="1"/>
  <c r="E411" i="11"/>
  <c r="E401" i="11" s="1"/>
  <c r="E407" i="11"/>
  <c r="G394" i="11"/>
  <c r="G389" i="11" s="1"/>
  <c r="G379" i="11" s="1"/>
  <c r="G374" i="11" s="1"/>
  <c r="F394" i="11"/>
  <c r="F389" i="11" s="1"/>
  <c r="F379" i="11" s="1"/>
  <c r="F374" i="11" s="1"/>
  <c r="E394" i="11"/>
  <c r="E389" i="11" s="1"/>
  <c r="E379" i="11" s="1"/>
  <c r="E374" i="11" s="1"/>
  <c r="G393" i="11"/>
  <c r="G388" i="11" s="1"/>
  <c r="F393" i="11"/>
  <c r="F388" i="11" s="1"/>
  <c r="E393" i="11"/>
  <c r="E388" i="11" s="1"/>
  <c r="G386" i="11"/>
  <c r="G382" i="11" s="1"/>
  <c r="F386" i="11"/>
  <c r="F382" i="11" s="1"/>
  <c r="E386" i="11"/>
  <c r="G368" i="11"/>
  <c r="G363" i="11" s="1"/>
  <c r="G362" i="11" s="1"/>
  <c r="F368" i="11"/>
  <c r="F367" i="11" s="1"/>
  <c r="E368" i="11"/>
  <c r="E363" i="11" s="1"/>
  <c r="E348" i="11" s="1"/>
  <c r="E347" i="11" s="1"/>
  <c r="G332" i="11"/>
  <c r="F332" i="11"/>
  <c r="E332" i="11"/>
  <c r="G331" i="11"/>
  <c r="G327" i="11" s="1"/>
  <c r="F331" i="11"/>
  <c r="F327" i="11" s="1"/>
  <c r="E331" i="11"/>
  <c r="E327" i="11"/>
  <c r="G324" i="11"/>
  <c r="G322" i="11" s="1"/>
  <c r="F324" i="11"/>
  <c r="F322" i="11" s="1"/>
  <c r="G319" i="11"/>
  <c r="G317" i="11" s="1"/>
  <c r="F319" i="11"/>
  <c r="F317" i="11" s="1"/>
  <c r="E319" i="11"/>
  <c r="E317" i="11" s="1"/>
  <c r="G314" i="11"/>
  <c r="G312" i="11" s="1"/>
  <c r="F314" i="11"/>
  <c r="F312" i="11" s="1"/>
  <c r="E314" i="11"/>
  <c r="E312" i="11" s="1"/>
  <c r="G308" i="11"/>
  <c r="G307" i="11" s="1"/>
  <c r="F308" i="11"/>
  <c r="F307" i="11" s="1"/>
  <c r="E308" i="11"/>
  <c r="F304" i="11"/>
  <c r="F299" i="11" s="1"/>
  <c r="E304" i="11"/>
  <c r="E299" i="11" s="1"/>
  <c r="F303" i="11"/>
  <c r="E303" i="11"/>
  <c r="G294" i="11"/>
  <c r="G289" i="11" s="1"/>
  <c r="F294" i="11"/>
  <c r="F289" i="11" s="1"/>
  <c r="E294" i="11"/>
  <c r="G293" i="11"/>
  <c r="G288" i="11" s="1"/>
  <c r="F293" i="11"/>
  <c r="F288" i="11" s="1"/>
  <c r="E293" i="11"/>
  <c r="E288" i="11" s="1"/>
  <c r="E284" i="11"/>
  <c r="E282" i="11" s="1"/>
  <c r="G278" i="11"/>
  <c r="G277" i="11" s="1"/>
  <c r="F278" i="11"/>
  <c r="F277" i="11" s="1"/>
  <c r="E278" i="11"/>
  <c r="E277" i="11" s="1"/>
  <c r="G274" i="11"/>
  <c r="G272" i="11" s="1"/>
  <c r="F274" i="11"/>
  <c r="F272" i="11" s="1"/>
  <c r="E274" i="11"/>
  <c r="E272" i="11" s="1"/>
  <c r="E269" i="11"/>
  <c r="E268" i="11"/>
  <c r="G264" i="11"/>
  <c r="G262" i="11" s="1"/>
  <c r="F264" i="11"/>
  <c r="F262" i="11" s="1"/>
  <c r="E264" i="11"/>
  <c r="G258" i="11"/>
  <c r="G257" i="11" s="1"/>
  <c r="F258" i="11"/>
  <c r="E258" i="11"/>
  <c r="E257" i="11" s="1"/>
  <c r="G253" i="11"/>
  <c r="F253" i="11"/>
  <c r="F252" i="11" s="1"/>
  <c r="E253" i="11"/>
  <c r="E252" i="11" s="1"/>
  <c r="G244" i="11"/>
  <c r="G234" i="11" s="1"/>
  <c r="F244" i="11"/>
  <c r="F234" i="11" s="1"/>
  <c r="E244" i="11"/>
  <c r="E234" i="11" s="1"/>
  <c r="G243" i="11"/>
  <c r="F243" i="11"/>
  <c r="E243" i="11"/>
  <c r="G238" i="11"/>
  <c r="G237" i="11" s="1"/>
  <c r="F238" i="11"/>
  <c r="F237" i="11" s="1"/>
  <c r="E238" i="11"/>
  <c r="E237" i="11" s="1"/>
  <c r="G228" i="11"/>
  <c r="F228" i="11"/>
  <c r="F223" i="11" s="1"/>
  <c r="F222" i="11" s="1"/>
  <c r="E228" i="11"/>
  <c r="E223" i="11" s="1"/>
  <c r="E222" i="11" s="1"/>
  <c r="G218" i="11"/>
  <c r="G217" i="11" s="1"/>
  <c r="F218" i="11"/>
  <c r="F217" i="11" s="1"/>
  <c r="E218" i="11"/>
  <c r="E217" i="11" s="1"/>
  <c r="G213" i="11"/>
  <c r="G212" i="11" s="1"/>
  <c r="F213" i="11"/>
  <c r="F212" i="11" s="1"/>
  <c r="E213" i="11"/>
  <c r="E212" i="11" s="1"/>
  <c r="G208" i="11"/>
  <c r="G207" i="11" s="1"/>
  <c r="F208" i="11"/>
  <c r="F207" i="11" s="1"/>
  <c r="E208" i="11"/>
  <c r="E207" i="11" s="1"/>
  <c r="G203" i="11"/>
  <c r="G202" i="11" s="1"/>
  <c r="F203" i="11"/>
  <c r="F202" i="11" s="1"/>
  <c r="E203" i="11"/>
  <c r="E202" i="11" s="1"/>
  <c r="G198" i="11"/>
  <c r="F198" i="11"/>
  <c r="E198" i="11"/>
  <c r="G188" i="11"/>
  <c r="G187" i="11" s="1"/>
  <c r="F188" i="11"/>
  <c r="F187" i="11" s="1"/>
  <c r="E188" i="11"/>
  <c r="E187" i="11" s="1"/>
  <c r="G183" i="11"/>
  <c r="G182" i="11" s="1"/>
  <c r="F183" i="11"/>
  <c r="F182" i="11" s="1"/>
  <c r="E183" i="11"/>
  <c r="E165" i="11"/>
  <c r="G163" i="11"/>
  <c r="G162" i="11" s="1"/>
  <c r="F163" i="11"/>
  <c r="F158" i="11" s="1"/>
  <c r="E163" i="11"/>
  <c r="E158" i="11" s="1"/>
  <c r="E53" i="11" s="1"/>
  <c r="G160" i="11"/>
  <c r="F160" i="11"/>
  <c r="E160" i="11"/>
  <c r="E55" i="11" s="1"/>
  <c r="G153" i="11"/>
  <c r="G152" i="11" s="1"/>
  <c r="F153" i="11"/>
  <c r="F152" i="11" s="1"/>
  <c r="E153" i="11"/>
  <c r="E148" i="11" s="1"/>
  <c r="E147" i="11" s="1"/>
  <c r="G143" i="11"/>
  <c r="G142" i="11" s="1"/>
  <c r="F143" i="11"/>
  <c r="F142" i="11" s="1"/>
  <c r="E143" i="11"/>
  <c r="E142" i="11" s="1"/>
  <c r="G138" i="11"/>
  <c r="F138" i="11"/>
  <c r="F137" i="11" s="1"/>
  <c r="E138" i="11"/>
  <c r="E137" i="11" s="1"/>
  <c r="G128" i="11"/>
  <c r="G127" i="11" s="1"/>
  <c r="F128" i="11"/>
  <c r="F127" i="11" s="1"/>
  <c r="E128" i="11"/>
  <c r="E127" i="11" s="1"/>
  <c r="G123" i="11"/>
  <c r="G122" i="11" s="1"/>
  <c r="F123" i="11"/>
  <c r="F122" i="11" s="1"/>
  <c r="E123" i="11"/>
  <c r="E122" i="11" s="1"/>
  <c r="G118" i="11"/>
  <c r="G117" i="11" s="1"/>
  <c r="F118" i="11"/>
  <c r="F117" i="11" s="1"/>
  <c r="E118" i="11"/>
  <c r="E117" i="11" s="1"/>
  <c r="G113" i="11"/>
  <c r="G112" i="11" s="1"/>
  <c r="F113" i="11"/>
  <c r="F112" i="11" s="1"/>
  <c r="E113" i="11"/>
  <c r="E112" i="11" s="1"/>
  <c r="G108" i="11"/>
  <c r="G107" i="11" s="1"/>
  <c r="F108" i="11"/>
  <c r="F107" i="11" s="1"/>
  <c r="E108" i="11"/>
  <c r="E107" i="11" s="1"/>
  <c r="G104" i="11"/>
  <c r="F104" i="11"/>
  <c r="E104" i="11"/>
  <c r="G103" i="11"/>
  <c r="F103" i="11"/>
  <c r="E103" i="11"/>
  <c r="G99" i="11"/>
  <c r="F99" i="11"/>
  <c r="E99" i="11"/>
  <c r="G98" i="11"/>
  <c r="F98" i="11"/>
  <c r="E98" i="11"/>
  <c r="G94" i="11"/>
  <c r="F94" i="11"/>
  <c r="E94" i="11"/>
  <c r="G93" i="11"/>
  <c r="F93" i="11"/>
  <c r="E93" i="11"/>
  <c r="E89" i="11"/>
  <c r="G83" i="11"/>
  <c r="G82" i="11" s="1"/>
  <c r="F83" i="11"/>
  <c r="F82" i="11" s="1"/>
  <c r="E83" i="11"/>
  <c r="E78" i="11" s="1"/>
  <c r="E77" i="11" s="1"/>
  <c r="G73" i="11"/>
  <c r="G72" i="11" s="1"/>
  <c r="F73" i="11"/>
  <c r="F72" i="11" s="1"/>
  <c r="E73" i="11"/>
  <c r="E72" i="11" s="1"/>
  <c r="G69" i="11"/>
  <c r="G59" i="11" s="1"/>
  <c r="F69" i="11"/>
  <c r="F59" i="11" s="1"/>
  <c r="E69" i="11"/>
  <c r="E59" i="11" s="1"/>
  <c r="G68" i="11"/>
  <c r="F68" i="11"/>
  <c r="E68" i="11"/>
  <c r="G63" i="11"/>
  <c r="F63" i="11"/>
  <c r="E63" i="11"/>
  <c r="E62" i="11" s="1"/>
  <c r="G55" i="11"/>
  <c r="G35" i="11" s="1"/>
  <c r="G20" i="11" s="1"/>
  <c r="F55" i="11"/>
  <c r="F35" i="11" s="1"/>
  <c r="F20" i="11" s="1"/>
  <c r="E51" i="11"/>
  <c r="E31" i="11" s="1"/>
  <c r="G45" i="11"/>
  <c r="J27" i="11"/>
  <c r="I27" i="11"/>
  <c r="H27" i="11"/>
  <c r="J20" i="11"/>
  <c r="I20" i="11"/>
  <c r="H20" i="11"/>
  <c r="J19" i="11"/>
  <c r="I19" i="11"/>
  <c r="H19" i="11"/>
  <c r="J18" i="11"/>
  <c r="I18" i="11"/>
  <c r="H18" i="11"/>
  <c r="F51" i="11" l="1"/>
  <c r="F376" i="11"/>
  <c r="E46" i="11"/>
  <c r="G407" i="11"/>
  <c r="F45" i="11"/>
  <c r="E52" i="11"/>
  <c r="E677" i="11"/>
  <c r="F363" i="11"/>
  <c r="F362" i="11" s="1"/>
  <c r="G78" i="11"/>
  <c r="G77" i="11" s="1"/>
  <c r="G298" i="11"/>
  <c r="G297" i="11" s="1"/>
  <c r="E242" i="11"/>
  <c r="F148" i="11"/>
  <c r="F147" i="11" s="1"/>
  <c r="E392" i="11"/>
  <c r="F67" i="11"/>
  <c r="E302" i="11"/>
  <c r="E367" i="11"/>
  <c r="F457" i="11"/>
  <c r="F589" i="11"/>
  <c r="F587" i="11" s="1"/>
  <c r="G148" i="11"/>
  <c r="G147" i="11" s="1"/>
  <c r="E233" i="11"/>
  <c r="E232" i="11" s="1"/>
  <c r="F479" i="11"/>
  <c r="E227" i="11"/>
  <c r="E624" i="11"/>
  <c r="E623" i="11" s="1"/>
  <c r="G292" i="11"/>
  <c r="G158" i="11"/>
  <c r="G53" i="11" s="1"/>
  <c r="G52" i="11" s="1"/>
  <c r="F162" i="11"/>
  <c r="G248" i="11"/>
  <c r="F387" i="11"/>
  <c r="E567" i="11"/>
  <c r="F193" i="11"/>
  <c r="F192" i="11" s="1"/>
  <c r="F249" i="11"/>
  <c r="E338" i="11"/>
  <c r="E337" i="11" s="1"/>
  <c r="E527" i="11"/>
  <c r="F157" i="11"/>
  <c r="F53" i="11"/>
  <c r="F33" i="11" s="1"/>
  <c r="F32" i="11" s="1"/>
  <c r="F58" i="11"/>
  <c r="F57" i="11" s="1"/>
  <c r="G97" i="11"/>
  <c r="F102" i="11"/>
  <c r="F178" i="11"/>
  <c r="F177" i="11" s="1"/>
  <c r="E193" i="11"/>
  <c r="E192" i="11" s="1"/>
  <c r="G233" i="11"/>
  <c r="G232" i="11" s="1"/>
  <c r="G249" i="11"/>
  <c r="E249" i="11"/>
  <c r="F298" i="11"/>
  <c r="F297" i="11" s="1"/>
  <c r="G348" i="11"/>
  <c r="G347" i="11" s="1"/>
  <c r="G478" i="11"/>
  <c r="G468" i="11" s="1"/>
  <c r="F559" i="11"/>
  <c r="F557" i="11" s="1"/>
  <c r="E664" i="11"/>
  <c r="E659" i="11" s="1"/>
  <c r="E584" i="11"/>
  <c r="E582" i="11" s="1"/>
  <c r="F78" i="11"/>
  <c r="F77" i="11" s="1"/>
  <c r="F88" i="11"/>
  <c r="G89" i="11"/>
  <c r="E67" i="11"/>
  <c r="E97" i="11"/>
  <c r="G102" i="11"/>
  <c r="E478" i="11"/>
  <c r="F668" i="11"/>
  <c r="E559" i="11"/>
  <c r="F62" i="11"/>
  <c r="F92" i="11"/>
  <c r="E162" i="11"/>
  <c r="E197" i="11"/>
  <c r="E248" i="11"/>
  <c r="E247" i="11" s="1"/>
  <c r="E262" i="11"/>
  <c r="F292" i="11"/>
  <c r="F302" i="11"/>
  <c r="F438" i="11"/>
  <c r="F433" i="11" s="1"/>
  <c r="F428" i="11" s="1"/>
  <c r="F454" i="11"/>
  <c r="F434" i="11" s="1"/>
  <c r="F429" i="11" s="1"/>
  <c r="F572" i="11"/>
  <c r="F634" i="11"/>
  <c r="F633" i="11" s="1"/>
  <c r="G88" i="11"/>
  <c r="E88" i="11"/>
  <c r="E87" i="11" s="1"/>
  <c r="F89" i="11"/>
  <c r="G133" i="11"/>
  <c r="G132" i="11" s="1"/>
  <c r="E267" i="11"/>
  <c r="E457" i="11"/>
  <c r="G469" i="11"/>
  <c r="G464" i="11" s="1"/>
  <c r="G58" i="11"/>
  <c r="G57" i="11" s="1"/>
  <c r="E133" i="11"/>
  <c r="E132" i="11" s="1"/>
  <c r="G178" i="11"/>
  <c r="G177" i="11" s="1"/>
  <c r="E482" i="11"/>
  <c r="F628" i="11"/>
  <c r="E634" i="11"/>
  <c r="E633" i="11" s="1"/>
  <c r="E157" i="11"/>
  <c r="G572" i="11"/>
  <c r="E614" i="11"/>
  <c r="E292" i="11"/>
  <c r="G392" i="11"/>
  <c r="G376" i="11"/>
  <c r="G287" i="11"/>
  <c r="E362" i="11"/>
  <c r="F401" i="11"/>
  <c r="E403" i="11"/>
  <c r="E417" i="11"/>
  <c r="F688" i="11"/>
  <c r="F687" i="11"/>
  <c r="E33" i="11"/>
  <c r="G67" i="11"/>
  <c r="G137" i="11"/>
  <c r="G447" i="11"/>
  <c r="G438" i="11"/>
  <c r="H653" i="11"/>
  <c r="H26" i="11"/>
  <c r="H652" i="11"/>
  <c r="G688" i="11"/>
  <c r="G687" i="11"/>
  <c r="F197" i="11"/>
  <c r="G223" i="11"/>
  <c r="G222" i="11" s="1"/>
  <c r="G227" i="11"/>
  <c r="F242" i="11"/>
  <c r="F233" i="11"/>
  <c r="F232" i="11" s="1"/>
  <c r="F348" i="11"/>
  <c r="E438" i="11"/>
  <c r="E442" i="11"/>
  <c r="G527" i="11"/>
  <c r="G562" i="11"/>
  <c r="G567" i="11"/>
  <c r="F257" i="11"/>
  <c r="F248" i="11"/>
  <c r="E382" i="11"/>
  <c r="E376" i="11"/>
  <c r="G453" i="11"/>
  <c r="G452" i="11" s="1"/>
  <c r="G457" i="11"/>
  <c r="G51" i="11"/>
  <c r="G62" i="11"/>
  <c r="E102" i="11"/>
  <c r="E45" i="11"/>
  <c r="E35" i="11"/>
  <c r="E20" i="11" s="1"/>
  <c r="G193" i="11"/>
  <c r="G197" i="11"/>
  <c r="G252" i="11"/>
  <c r="E598" i="11"/>
  <c r="E589" i="11"/>
  <c r="E474" i="11" s="1"/>
  <c r="F97" i="11"/>
  <c r="F133" i="11"/>
  <c r="F132" i="11" s="1"/>
  <c r="E58" i="11"/>
  <c r="E82" i="11"/>
  <c r="E92" i="11"/>
  <c r="G92" i="11"/>
  <c r="E152" i="11"/>
  <c r="E178" i="11"/>
  <c r="E177" i="11" s="1"/>
  <c r="E182" i="11"/>
  <c r="F227" i="11"/>
  <c r="G242" i="11"/>
  <c r="E289" i="11"/>
  <c r="E287" i="11" s="1"/>
  <c r="E387" i="11"/>
  <c r="F618" i="11"/>
  <c r="F614" i="11"/>
  <c r="I673" i="11"/>
  <c r="I657" i="11"/>
  <c r="F287" i="11"/>
  <c r="F403" i="11"/>
  <c r="F417" i="11"/>
  <c r="E673" i="11"/>
  <c r="E657" i="11"/>
  <c r="J673" i="11"/>
  <c r="J657" i="11"/>
  <c r="E298" i="11"/>
  <c r="E297" i="11" s="1"/>
  <c r="E307" i="11"/>
  <c r="G367" i="11"/>
  <c r="G387" i="11"/>
  <c r="F392" i="11"/>
  <c r="G403" i="11"/>
  <c r="E454" i="11"/>
  <c r="E434" i="11" s="1"/>
  <c r="E429" i="11" s="1"/>
  <c r="F478" i="11"/>
  <c r="F567" i="11"/>
  <c r="E572" i="11"/>
  <c r="G624" i="11"/>
  <c r="G628" i="11"/>
  <c r="F659" i="11"/>
  <c r="G664" i="11"/>
  <c r="G668" i="11"/>
  <c r="F46" i="11" l="1"/>
  <c r="F31" i="11"/>
  <c r="F474" i="11"/>
  <c r="F39" i="11" s="1"/>
  <c r="F247" i="11"/>
  <c r="G247" i="11"/>
  <c r="F52" i="11"/>
  <c r="F87" i="11"/>
  <c r="G477" i="11"/>
  <c r="F579" i="11"/>
  <c r="F577" i="11" s="1"/>
  <c r="G49" i="11"/>
  <c r="G29" i="11" s="1"/>
  <c r="G19" i="11" s="1"/>
  <c r="E663" i="11"/>
  <c r="G338" i="11"/>
  <c r="G337" i="11" s="1"/>
  <c r="G33" i="11"/>
  <c r="G32" i="11" s="1"/>
  <c r="F49" i="11"/>
  <c r="F44" i="11" s="1"/>
  <c r="G157" i="11"/>
  <c r="F452" i="11"/>
  <c r="G87" i="11"/>
  <c r="F469" i="11"/>
  <c r="F464" i="11" s="1"/>
  <c r="F432" i="11"/>
  <c r="F427" i="11"/>
  <c r="F437" i="11"/>
  <c r="E557" i="11"/>
  <c r="E469" i="11"/>
  <c r="E613" i="11"/>
  <c r="E473" i="11"/>
  <c r="E38" i="11" s="1"/>
  <c r="E452" i="11"/>
  <c r="E32" i="11"/>
  <c r="E49" i="11"/>
  <c r="G467" i="11"/>
  <c r="F649" i="11"/>
  <c r="F658" i="11"/>
  <c r="E652" i="11"/>
  <c r="E653" i="11"/>
  <c r="E26" i="11"/>
  <c r="I652" i="11"/>
  <c r="I653" i="11"/>
  <c r="I26" i="11"/>
  <c r="H21" i="11"/>
  <c r="H17" i="11" s="1"/>
  <c r="H22" i="11"/>
  <c r="F477" i="11"/>
  <c r="F468" i="11"/>
  <c r="F347" i="11"/>
  <c r="F338" i="11"/>
  <c r="F337" i="11" s="1"/>
  <c r="G683" i="11"/>
  <c r="G677" i="11"/>
  <c r="G473" i="11"/>
  <c r="G463" i="11" s="1"/>
  <c r="G462" i="11" s="1"/>
  <c r="G623" i="11"/>
  <c r="J652" i="11"/>
  <c r="J653" i="11"/>
  <c r="J26" i="11"/>
  <c r="F398" i="11"/>
  <c r="F402" i="11"/>
  <c r="F613" i="11"/>
  <c r="F473" i="11"/>
  <c r="F472" i="11" s="1"/>
  <c r="E477" i="11"/>
  <c r="E468" i="11"/>
  <c r="E57" i="11"/>
  <c r="E48" i="11"/>
  <c r="G192" i="11"/>
  <c r="G48" i="11"/>
  <c r="F683" i="11"/>
  <c r="F677" i="11"/>
  <c r="E402" i="11"/>
  <c r="E398" i="11"/>
  <c r="G659" i="11"/>
  <c r="G663" i="11"/>
  <c r="G398" i="11"/>
  <c r="G402" i="11"/>
  <c r="E649" i="11"/>
  <c r="E658" i="11"/>
  <c r="F48" i="11"/>
  <c r="E579" i="11"/>
  <c r="E577" i="11" s="1"/>
  <c r="E587" i="11"/>
  <c r="G46" i="11"/>
  <c r="G31" i="11"/>
  <c r="E433" i="11"/>
  <c r="E437" i="11"/>
  <c r="G437" i="11"/>
  <c r="G433" i="11"/>
  <c r="G44" i="11" l="1"/>
  <c r="F29" i="11"/>
  <c r="F19" i="11" s="1"/>
  <c r="E29" i="11"/>
  <c r="E44" i="11"/>
  <c r="F38" i="11"/>
  <c r="F37" i="11" s="1"/>
  <c r="G47" i="11"/>
  <c r="G43" i="11"/>
  <c r="G42" i="11" s="1"/>
  <c r="G428" i="11"/>
  <c r="G427" i="11" s="1"/>
  <c r="G432" i="11"/>
  <c r="E397" i="11"/>
  <c r="E378" i="11"/>
  <c r="E463" i="11"/>
  <c r="E467" i="11"/>
  <c r="F467" i="11"/>
  <c r="F463" i="11"/>
  <c r="F462" i="11" s="1"/>
  <c r="I21" i="11"/>
  <c r="I17" i="11" s="1"/>
  <c r="I22" i="11"/>
  <c r="F43" i="11"/>
  <c r="F42" i="11" s="1"/>
  <c r="F47" i="11"/>
  <c r="G397" i="11"/>
  <c r="G378" i="11"/>
  <c r="G28" i="11" s="1"/>
  <c r="F397" i="11"/>
  <c r="F378" i="11"/>
  <c r="E39" i="11"/>
  <c r="E37" i="11" s="1"/>
  <c r="E472" i="11"/>
  <c r="E464" i="11"/>
  <c r="F673" i="11"/>
  <c r="F657" i="11"/>
  <c r="E43" i="11"/>
  <c r="E47" i="11"/>
  <c r="J22" i="11"/>
  <c r="J21" i="11"/>
  <c r="J17" i="11" s="1"/>
  <c r="G472" i="11"/>
  <c r="G38" i="11"/>
  <c r="G37" i="11" s="1"/>
  <c r="E432" i="11"/>
  <c r="E428" i="11"/>
  <c r="E427" i="11" s="1"/>
  <c r="E648" i="11"/>
  <c r="G658" i="11"/>
  <c r="G649" i="11"/>
  <c r="G657" i="11"/>
  <c r="G673" i="11"/>
  <c r="E22" i="11"/>
  <c r="E21" i="11"/>
  <c r="E19" i="11" l="1"/>
  <c r="E42" i="11"/>
  <c r="E462" i="11"/>
  <c r="F377" i="11"/>
  <c r="F373" i="11"/>
  <c r="F372" i="11" s="1"/>
  <c r="F28" i="11"/>
  <c r="E377" i="11"/>
  <c r="E373" i="11"/>
  <c r="E372" i="11" s="1"/>
  <c r="G27" i="11"/>
  <c r="G18" i="11"/>
  <c r="G653" i="11"/>
  <c r="G26" i="11"/>
  <c r="G652" i="11"/>
  <c r="G648" i="11" s="1"/>
  <c r="E28" i="11"/>
  <c r="G377" i="11"/>
  <c r="G373" i="11"/>
  <c r="G372" i="11" s="1"/>
  <c r="F652" i="11"/>
  <c r="F648" i="11" s="1"/>
  <c r="F653" i="11"/>
  <c r="F26" i="11"/>
  <c r="E18" i="11" l="1"/>
  <c r="E17" i="11" s="1"/>
  <c r="E27" i="11"/>
  <c r="F27" i="11"/>
  <c r="F18" i="11"/>
  <c r="F22" i="11"/>
  <c r="F21" i="11"/>
  <c r="G22" i="11"/>
  <c r="G21" i="11"/>
  <c r="G17" i="11" s="1"/>
  <c r="F17" i="11" l="1"/>
  <c r="H40" i="6" l="1"/>
  <c r="I40" i="6" s="1"/>
  <c r="H43" i="6"/>
  <c r="I43" i="6" s="1"/>
  <c r="H28" i="6"/>
  <c r="I28" i="6" s="1"/>
  <c r="H25" i="6"/>
  <c r="I25" i="6" s="1"/>
  <c r="G342" i="6" l="1"/>
  <c r="I342" i="6" s="1"/>
  <c r="G341" i="6"/>
  <c r="I341" i="6" s="1"/>
  <c r="G344" i="6"/>
  <c r="I344" i="6" s="1"/>
  <c r="G143" i="6"/>
  <c r="I143" i="6" s="1"/>
  <c r="G142" i="6"/>
  <c r="I142" i="6" s="1"/>
  <c r="G340" i="6" l="1"/>
  <c r="I340" i="6" s="1"/>
  <c r="G141" i="6"/>
  <c r="I141" i="6" s="1"/>
  <c r="G5" i="10"/>
  <c r="G4" i="10" s="1"/>
  <c r="I4" i="10" s="1"/>
  <c r="I5" i="10" l="1"/>
  <c r="H224" i="4" l="1"/>
  <c r="H225" i="4"/>
  <c r="H226" i="4"/>
  <c r="I351" i="4"/>
  <c r="I354" i="4"/>
  <c r="I357" i="4"/>
  <c r="I360" i="4"/>
  <c r="I363" i="4"/>
  <c r="I303" i="4"/>
  <c r="I312" i="4"/>
  <c r="I315" i="4"/>
  <c r="I318" i="4"/>
  <c r="I321" i="4"/>
  <c r="I324" i="4"/>
  <c r="I342" i="4"/>
  <c r="I300" i="4"/>
  <c r="I295" i="4"/>
  <c r="I155" i="4" l="1"/>
  <c r="I160" i="4"/>
  <c r="I181" i="4"/>
  <c r="I183" i="4"/>
  <c r="I184" i="4"/>
  <c r="I185" i="4"/>
  <c r="I186" i="4"/>
  <c r="I187" i="4"/>
  <c r="I189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49" i="4"/>
  <c r="I59" i="4"/>
  <c r="I60" i="4"/>
  <c r="I61" i="4"/>
  <c r="I79" i="4"/>
  <c r="I81" i="4"/>
  <c r="I83" i="4"/>
  <c r="I84" i="4"/>
  <c r="I94" i="4"/>
  <c r="I149" i="4"/>
  <c r="I20" i="4"/>
  <c r="I65" i="5"/>
  <c r="G21" i="4" l="1"/>
  <c r="G23" i="4"/>
  <c r="I23" i="4" s="1"/>
  <c r="G24" i="4"/>
  <c r="I24" i="4" s="1"/>
  <c r="G25" i="4"/>
  <c r="I25" i="4" s="1"/>
  <c r="G27" i="4"/>
  <c r="G28" i="4"/>
  <c r="G30" i="4"/>
  <c r="I30" i="4" s="1"/>
  <c r="G31" i="4"/>
  <c r="I31" i="4" s="1"/>
  <c r="G266" i="4"/>
  <c r="I266" i="4" s="1"/>
  <c r="G267" i="4"/>
  <c r="I267" i="4" s="1"/>
  <c r="G269" i="4"/>
  <c r="I269" i="4" s="1"/>
  <c r="G270" i="4"/>
  <c r="I270" i="4" s="1"/>
  <c r="G343" i="4"/>
  <c r="G361" i="4"/>
  <c r="G364" i="4"/>
  <c r="G355" i="4"/>
  <c r="G358" i="4"/>
  <c r="G349" i="4"/>
  <c r="G322" i="4"/>
  <c r="G325" i="4"/>
  <c r="G337" i="4"/>
  <c r="G333" i="4"/>
  <c r="G329" i="4"/>
  <c r="G272" i="4"/>
  <c r="I272" i="4" s="1"/>
  <c r="G273" i="4"/>
  <c r="I273" i="4" s="1"/>
  <c r="G304" i="4"/>
  <c r="G309" i="4"/>
  <c r="G310" i="4"/>
  <c r="G298" i="4"/>
  <c r="G296" i="4"/>
  <c r="I296" i="4" s="1"/>
  <c r="G294" i="4"/>
  <c r="G292" i="4"/>
  <c r="G290" i="4" s="1"/>
  <c r="G287" i="4"/>
  <c r="G285" i="4"/>
  <c r="G283" i="4"/>
  <c r="G279" i="4"/>
  <c r="G214" i="4"/>
  <c r="I214" i="4" s="1"/>
  <c r="G215" i="4"/>
  <c r="G217" i="4"/>
  <c r="G212" i="4" l="1"/>
  <c r="I212" i="4" s="1"/>
  <c r="I217" i="4"/>
  <c r="G278" i="4"/>
  <c r="I278" i="4" s="1"/>
  <c r="I279" i="4"/>
  <c r="G323" i="4"/>
  <c r="I323" i="4" s="1"/>
  <c r="I325" i="4"/>
  <c r="G353" i="4"/>
  <c r="I353" i="4" s="1"/>
  <c r="I355" i="4"/>
  <c r="G282" i="4"/>
  <c r="I282" i="4" s="1"/>
  <c r="I283" i="4"/>
  <c r="G306" i="4"/>
  <c r="I306" i="4" s="1"/>
  <c r="I309" i="4"/>
  <c r="G320" i="4"/>
  <c r="I320" i="4" s="1"/>
  <c r="I322" i="4"/>
  <c r="G211" i="4"/>
  <c r="I211" i="4" s="1"/>
  <c r="I215" i="4"/>
  <c r="G284" i="4"/>
  <c r="I284" i="4" s="1"/>
  <c r="I285" i="4"/>
  <c r="G301" i="4"/>
  <c r="I304" i="4"/>
  <c r="G332" i="4"/>
  <c r="I332" i="4" s="1"/>
  <c r="I333" i="4"/>
  <c r="G348" i="4"/>
  <c r="I348" i="4" s="1"/>
  <c r="I349" i="4"/>
  <c r="G359" i="4"/>
  <c r="I359" i="4" s="1"/>
  <c r="I361" i="4"/>
  <c r="G17" i="4"/>
  <c r="I17" i="4" s="1"/>
  <c r="I28" i="4"/>
  <c r="G307" i="4"/>
  <c r="I307" i="4" s="1"/>
  <c r="I310" i="4"/>
  <c r="G216" i="4"/>
  <c r="I216" i="4" s="1"/>
  <c r="G293" i="4"/>
  <c r="I293" i="4" s="1"/>
  <c r="I294" i="4"/>
  <c r="G327" i="4"/>
  <c r="I329" i="4"/>
  <c r="G362" i="4"/>
  <c r="I362" i="4" s="1"/>
  <c r="I364" i="4"/>
  <c r="G286" i="4"/>
  <c r="I286" i="4" s="1"/>
  <c r="I287" i="4"/>
  <c r="G297" i="4"/>
  <c r="I297" i="4" s="1"/>
  <c r="I298" i="4"/>
  <c r="G335" i="4"/>
  <c r="I335" i="4" s="1"/>
  <c r="I337" i="4"/>
  <c r="G356" i="4"/>
  <c r="I356" i="4" s="1"/>
  <c r="I358" i="4"/>
  <c r="G340" i="4"/>
  <c r="I340" i="4" s="1"/>
  <c r="I343" i="4"/>
  <c r="G26" i="4"/>
  <c r="I26" i="4" s="1"/>
  <c r="I27" i="4"/>
  <c r="G19" i="4"/>
  <c r="I19" i="4" s="1"/>
  <c r="I21" i="4"/>
  <c r="G352" i="4"/>
  <c r="G18" i="4"/>
  <c r="I18" i="4" s="1"/>
  <c r="G347" i="4"/>
  <c r="G268" i="4"/>
  <c r="I268" i="4" s="1"/>
  <c r="G29" i="4"/>
  <c r="I29" i="4" s="1"/>
  <c r="G16" i="4"/>
  <c r="I16" i="4" s="1"/>
  <c r="G264" i="4"/>
  <c r="I264" i="4" s="1"/>
  <c r="G22" i="4"/>
  <c r="I22" i="4" s="1"/>
  <c r="G271" i="4"/>
  <c r="I271" i="4" s="1"/>
  <c r="G265" i="4"/>
  <c r="I265" i="4" s="1"/>
  <c r="G213" i="4"/>
  <c r="I213" i="4" s="1"/>
  <c r="G263" i="4"/>
  <c r="G15" i="4"/>
  <c r="I15" i="4" s="1"/>
  <c r="G319" i="4"/>
  <c r="G308" i="4"/>
  <c r="I308" i="4" s="1"/>
  <c r="G328" i="4"/>
  <c r="I328" i="4" s="1"/>
  <c r="G336" i="4"/>
  <c r="G210" i="4"/>
  <c r="G302" i="4"/>
  <c r="I302" i="4" s="1"/>
  <c r="G331" i="4"/>
  <c r="G316" i="4"/>
  <c r="I316" i="4" s="1"/>
  <c r="G341" i="4"/>
  <c r="I341" i="4" s="1"/>
  <c r="G230" i="4"/>
  <c r="I230" i="4" s="1"/>
  <c r="G236" i="4"/>
  <c r="G281" i="4"/>
  <c r="G277" i="4"/>
  <c r="G275" i="4"/>
  <c r="G260" i="4"/>
  <c r="G261" i="4"/>
  <c r="G252" i="4"/>
  <c r="G248" i="4"/>
  <c r="G234" i="4"/>
  <c r="G232" i="4"/>
  <c r="G222" i="4"/>
  <c r="I222" i="4" s="1"/>
  <c r="G223" i="4"/>
  <c r="I223" i="4" s="1"/>
  <c r="G38" i="4"/>
  <c r="I38" i="4" s="1"/>
  <c r="G40" i="4"/>
  <c r="G39" i="4"/>
  <c r="G42" i="4"/>
  <c r="I42" i="4" s="1"/>
  <c r="G43" i="4"/>
  <c r="G193" i="4"/>
  <c r="G178" i="4"/>
  <c r="I178" i="4" s="1"/>
  <c r="G182" i="4"/>
  <c r="G176" i="4"/>
  <c r="G172" i="4"/>
  <c r="I172" i="4" s="1"/>
  <c r="G173" i="4"/>
  <c r="G167" i="4"/>
  <c r="G166" i="4"/>
  <c r="I166" i="4" s="1"/>
  <c r="G161" i="4"/>
  <c r="G158" i="4"/>
  <c r="G152" i="4"/>
  <c r="G153" i="4"/>
  <c r="G156" i="4"/>
  <c r="G150" i="4"/>
  <c r="G147" i="4"/>
  <c r="G145" i="4"/>
  <c r="G138" i="4"/>
  <c r="G137" i="4"/>
  <c r="I137" i="4" s="1"/>
  <c r="G132" i="4"/>
  <c r="G127" i="4"/>
  <c r="G123" i="4"/>
  <c r="G121" i="4"/>
  <c r="G119" i="4"/>
  <c r="G117" i="4"/>
  <c r="G115" i="4"/>
  <c r="G111" i="4"/>
  <c r="G109" i="4"/>
  <c r="G104" i="4"/>
  <c r="G105" i="4"/>
  <c r="G99" i="4"/>
  <c r="G95" i="4"/>
  <c r="G92" i="4"/>
  <c r="G88" i="4"/>
  <c r="G86" i="4"/>
  <c r="G82" i="4"/>
  <c r="G78" i="4"/>
  <c r="G75" i="4"/>
  <c r="I75" i="4" s="1"/>
  <c r="G76" i="4"/>
  <c r="I76" i="4" s="1"/>
  <c r="G72" i="4"/>
  <c r="I72" i="4" s="1"/>
  <c r="G73" i="4"/>
  <c r="I73" i="4" s="1"/>
  <c r="G305" i="4" l="1"/>
  <c r="I305" i="4" s="1"/>
  <c r="G14" i="4"/>
  <c r="I14" i="4" s="1"/>
  <c r="G114" i="4"/>
  <c r="I114" i="4" s="1"/>
  <c r="I115" i="4"/>
  <c r="G262" i="4"/>
  <c r="I262" i="4" s="1"/>
  <c r="I263" i="4"/>
  <c r="G350" i="4"/>
  <c r="I350" i="4" s="1"/>
  <c r="I352" i="4"/>
  <c r="G77" i="4"/>
  <c r="I77" i="4" s="1"/>
  <c r="I78" i="4"/>
  <c r="G101" i="4"/>
  <c r="I101" i="4" s="1"/>
  <c r="I104" i="4"/>
  <c r="G126" i="4"/>
  <c r="I126" i="4" s="1"/>
  <c r="I127" i="4"/>
  <c r="G174" i="4"/>
  <c r="I174" i="4" s="1"/>
  <c r="I176" i="4"/>
  <c r="G257" i="4"/>
  <c r="I257" i="4" s="1"/>
  <c r="I260" i="4"/>
  <c r="G235" i="4"/>
  <c r="I235" i="4" s="1"/>
  <c r="I236" i="4"/>
  <c r="G330" i="4"/>
  <c r="I330" i="4" s="1"/>
  <c r="I331" i="4"/>
  <c r="G299" i="4"/>
  <c r="I299" i="4" s="1"/>
  <c r="I301" i="4"/>
  <c r="G80" i="4"/>
  <c r="I80" i="4" s="1"/>
  <c r="I82" i="4"/>
  <c r="G93" i="4"/>
  <c r="I93" i="4" s="1"/>
  <c r="I95" i="4"/>
  <c r="G108" i="4"/>
  <c r="I108" i="4" s="1"/>
  <c r="I109" i="4"/>
  <c r="G118" i="4"/>
  <c r="I118" i="4" s="1"/>
  <c r="I119" i="4"/>
  <c r="G131" i="4"/>
  <c r="I131" i="4" s="1"/>
  <c r="I132" i="4"/>
  <c r="G146" i="4"/>
  <c r="I146" i="4" s="1"/>
  <c r="I147" i="4"/>
  <c r="G164" i="4"/>
  <c r="I164" i="4" s="1"/>
  <c r="I167" i="4"/>
  <c r="G179" i="4"/>
  <c r="I179" i="4" s="1"/>
  <c r="I182" i="4"/>
  <c r="G245" i="4"/>
  <c r="I245" i="4" s="1"/>
  <c r="I248" i="4"/>
  <c r="G274" i="4"/>
  <c r="I274" i="4" s="1"/>
  <c r="I275" i="4"/>
  <c r="G345" i="4"/>
  <c r="I347" i="4"/>
  <c r="G326" i="4"/>
  <c r="I326" i="4" s="1"/>
  <c r="I327" i="4"/>
  <c r="G87" i="4"/>
  <c r="I87" i="4" s="1"/>
  <c r="I88" i="4"/>
  <c r="G102" i="4"/>
  <c r="I102" i="4" s="1"/>
  <c r="I105" i="4"/>
  <c r="G122" i="4"/>
  <c r="I122" i="4" s="1"/>
  <c r="I123" i="4"/>
  <c r="G130" i="4"/>
  <c r="I130" i="4" s="1"/>
  <c r="I138" i="4"/>
  <c r="G154" i="4"/>
  <c r="I154" i="4" s="1"/>
  <c r="I156" i="4"/>
  <c r="G159" i="4"/>
  <c r="I159" i="4" s="1"/>
  <c r="I161" i="4"/>
  <c r="G191" i="4"/>
  <c r="I191" i="4" s="1"/>
  <c r="I193" i="4"/>
  <c r="G36" i="4"/>
  <c r="I36" i="4" s="1"/>
  <c r="I40" i="4"/>
  <c r="G231" i="4"/>
  <c r="I231" i="4" s="1"/>
  <c r="I232" i="4"/>
  <c r="G258" i="4"/>
  <c r="I261" i="4"/>
  <c r="G280" i="4"/>
  <c r="I280" i="4" s="1"/>
  <c r="I281" i="4"/>
  <c r="G334" i="4"/>
  <c r="I334" i="4" s="1"/>
  <c r="I336" i="4"/>
  <c r="G91" i="4"/>
  <c r="I91" i="4" s="1"/>
  <c r="I92" i="4"/>
  <c r="G116" i="4"/>
  <c r="I116" i="4" s="1"/>
  <c r="I117" i="4"/>
  <c r="G144" i="4"/>
  <c r="I144" i="4" s="1"/>
  <c r="I145" i="4"/>
  <c r="G35" i="4"/>
  <c r="I35" i="4" s="1"/>
  <c r="I43" i="4"/>
  <c r="G233" i="4"/>
  <c r="I233" i="4" s="1"/>
  <c r="I234" i="4"/>
  <c r="G85" i="4"/>
  <c r="I85" i="4" s="1"/>
  <c r="I86" i="4"/>
  <c r="G98" i="4"/>
  <c r="I98" i="4" s="1"/>
  <c r="I99" i="4"/>
  <c r="G110" i="4"/>
  <c r="I110" i="4" s="1"/>
  <c r="I111" i="4"/>
  <c r="G120" i="4"/>
  <c r="I120" i="4" s="1"/>
  <c r="I121" i="4"/>
  <c r="G148" i="4"/>
  <c r="I148" i="4" s="1"/>
  <c r="I150" i="4"/>
  <c r="G157" i="4"/>
  <c r="I157" i="4" s="1"/>
  <c r="I158" i="4"/>
  <c r="G170" i="4"/>
  <c r="I170" i="4" s="1"/>
  <c r="I173" i="4"/>
  <c r="G34" i="4"/>
  <c r="I34" i="4" s="1"/>
  <c r="I39" i="4"/>
  <c r="G251" i="4"/>
  <c r="I251" i="4" s="1"/>
  <c r="I252" i="4"/>
  <c r="G276" i="4"/>
  <c r="I276" i="4" s="1"/>
  <c r="I277" i="4"/>
  <c r="G209" i="4"/>
  <c r="I209" i="4" s="1"/>
  <c r="I210" i="4"/>
  <c r="G317" i="4"/>
  <c r="I317" i="4" s="1"/>
  <c r="I319" i="4"/>
  <c r="G346" i="4"/>
  <c r="I346" i="4" s="1"/>
  <c r="G314" i="4"/>
  <c r="I314" i="4" s="1"/>
  <c r="G313" i="4"/>
  <c r="G229" i="4"/>
  <c r="I229" i="4" s="1"/>
  <c r="G226" i="4"/>
  <c r="I226" i="4" s="1"/>
  <c r="G220" i="4"/>
  <c r="I220" i="4" s="1"/>
  <c r="G33" i="4"/>
  <c r="G221" i="4"/>
  <c r="I221" i="4" s="1"/>
  <c r="G136" i="4"/>
  <c r="I136" i="4" s="1"/>
  <c r="G171" i="4"/>
  <c r="I171" i="4" s="1"/>
  <c r="G165" i="4"/>
  <c r="I165" i="4" s="1"/>
  <c r="G151" i="4"/>
  <c r="G180" i="4"/>
  <c r="I180" i="4" s="1"/>
  <c r="G41" i="4"/>
  <c r="I41" i="4" s="1"/>
  <c r="G163" i="4"/>
  <c r="G228" i="4"/>
  <c r="I228" i="4" s="1"/>
  <c r="G259" i="4"/>
  <c r="I259" i="4" s="1"/>
  <c r="G244" i="4"/>
  <c r="I244" i="4" s="1"/>
  <c r="G190" i="4"/>
  <c r="G142" i="4"/>
  <c r="I142" i="4" s="1"/>
  <c r="G219" i="4"/>
  <c r="I219" i="4" s="1"/>
  <c r="G143" i="4"/>
  <c r="I143" i="4" s="1"/>
  <c r="G37" i="4"/>
  <c r="I37" i="4" s="1"/>
  <c r="G74" i="4"/>
  <c r="I74" i="4" s="1"/>
  <c r="G129" i="4"/>
  <c r="G97" i="4"/>
  <c r="G125" i="4"/>
  <c r="G71" i="4"/>
  <c r="I71" i="4" s="1"/>
  <c r="G103" i="4"/>
  <c r="I103" i="4" s="1"/>
  <c r="G90" i="4"/>
  <c r="G107" i="4"/>
  <c r="G113" i="4"/>
  <c r="G69" i="4"/>
  <c r="I69" i="4" s="1"/>
  <c r="G70" i="4"/>
  <c r="I70" i="4" s="1"/>
  <c r="G67" i="4"/>
  <c r="I67" i="4" s="1"/>
  <c r="G66" i="4"/>
  <c r="I66" i="4" s="1"/>
  <c r="G58" i="4"/>
  <c r="G54" i="4"/>
  <c r="G52" i="4"/>
  <c r="G51" i="4"/>
  <c r="I51" i="4" s="1"/>
  <c r="G48" i="4"/>
  <c r="G169" i="4" l="1"/>
  <c r="I169" i="4" s="1"/>
  <c r="G256" i="4"/>
  <c r="I256" i="4" s="1"/>
  <c r="G100" i="4"/>
  <c r="I100" i="4" s="1"/>
  <c r="G112" i="4"/>
  <c r="I112" i="4" s="1"/>
  <c r="I113" i="4"/>
  <c r="G128" i="4"/>
  <c r="I128" i="4" s="1"/>
  <c r="I129" i="4"/>
  <c r="G46" i="4"/>
  <c r="I46" i="4" s="1"/>
  <c r="I52" i="4"/>
  <c r="G311" i="4"/>
  <c r="I311" i="4" s="1"/>
  <c r="I313" i="4"/>
  <c r="I345" i="4"/>
  <c r="G344" i="4"/>
  <c r="I344" i="4" s="1"/>
  <c r="G339" i="4"/>
  <c r="G53" i="4"/>
  <c r="I53" i="4" s="1"/>
  <c r="I54" i="4"/>
  <c r="G89" i="4"/>
  <c r="I89" i="4" s="1"/>
  <c r="I90" i="4"/>
  <c r="G124" i="4"/>
  <c r="I124" i="4" s="1"/>
  <c r="I125" i="4"/>
  <c r="G188" i="4"/>
  <c r="I188" i="4" s="1"/>
  <c r="I190" i="4"/>
  <c r="G168" i="4"/>
  <c r="I168" i="4" s="1"/>
  <c r="G177" i="4"/>
  <c r="I177" i="4" s="1"/>
  <c r="G32" i="4"/>
  <c r="I32" i="4" s="1"/>
  <c r="I33" i="4"/>
  <c r="G106" i="4"/>
  <c r="I106" i="4" s="1"/>
  <c r="I107" i="4"/>
  <c r="G47" i="4"/>
  <c r="I47" i="4" s="1"/>
  <c r="I48" i="4"/>
  <c r="G57" i="4"/>
  <c r="I57" i="4" s="1"/>
  <c r="I58" i="4"/>
  <c r="G96" i="4"/>
  <c r="I96" i="4" s="1"/>
  <c r="I97" i="4"/>
  <c r="G162" i="4"/>
  <c r="I162" i="4" s="1"/>
  <c r="I163" i="4"/>
  <c r="G242" i="4"/>
  <c r="I258" i="4"/>
  <c r="G224" i="4"/>
  <c r="I224" i="4" s="1"/>
  <c r="G227" i="4"/>
  <c r="I227" i="4" s="1"/>
  <c r="G225" i="4"/>
  <c r="I225" i="4" s="1"/>
  <c r="G218" i="4"/>
  <c r="I218" i="4" s="1"/>
  <c r="G243" i="4"/>
  <c r="I243" i="4" s="1"/>
  <c r="G241" i="4"/>
  <c r="I241" i="4" s="1"/>
  <c r="G141" i="4"/>
  <c r="I141" i="4" s="1"/>
  <c r="G56" i="4"/>
  <c r="G68" i="4"/>
  <c r="I68" i="4" s="1"/>
  <c r="G63" i="4"/>
  <c r="I63" i="4" s="1"/>
  <c r="G64" i="4"/>
  <c r="I64" i="4" s="1"/>
  <c r="G50" i="4"/>
  <c r="I50" i="4" s="1"/>
  <c r="G65" i="4"/>
  <c r="I65" i="4" s="1"/>
  <c r="G55" i="4" l="1"/>
  <c r="I55" i="4" s="1"/>
  <c r="I56" i="4"/>
  <c r="G239" i="4"/>
  <c r="I239" i="4" s="1"/>
  <c r="I242" i="4"/>
  <c r="G338" i="4"/>
  <c r="I338" i="4" s="1"/>
  <c r="I339" i="4"/>
  <c r="G238" i="4"/>
  <c r="G240" i="4"/>
  <c r="I240" i="4" s="1"/>
  <c r="G45" i="4"/>
  <c r="G62" i="4"/>
  <c r="I62" i="4" s="1"/>
  <c r="G44" i="4" l="1"/>
  <c r="I44" i="4" s="1"/>
  <c r="I45" i="4"/>
  <c r="G237" i="4"/>
  <c r="I237" i="4" s="1"/>
  <c r="I238" i="4"/>
  <c r="K65" i="4"/>
  <c r="H42" i="14" l="1"/>
  <c r="H42" i="6"/>
  <c r="I42" i="6" l="1"/>
  <c r="H41" i="6"/>
  <c r="I41" i="6" s="1"/>
  <c r="I42" i="14"/>
  <c r="H41" i="14"/>
  <c r="I4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Дарья В. Ильина</author>
  </authors>
  <commentList>
    <comment ref="G15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есть доп соглашение</t>
        </r>
      </text>
    </comment>
    <comment ref="G15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остатки с прошлого года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Дарья В. Ильина</author>
  </authors>
  <commentList>
    <comment ref="G15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есть доп соглашение</t>
        </r>
      </text>
    </comment>
    <comment ref="G15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остатки с прошлого года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Дарья В. Ильина</author>
  </authors>
  <commentList>
    <comment ref="G9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есть доп соглашение</t>
        </r>
      </text>
    </comment>
    <comment ref="G93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04"/>
          </rPr>
          <t>Дарья В. Ильина:</t>
        </r>
        <r>
          <rPr>
            <sz val="9"/>
            <color indexed="81"/>
            <rFont val="Tahoma"/>
            <family val="2"/>
            <charset val="204"/>
          </rPr>
          <t xml:space="preserve">
остатки с прошлого года</t>
        </r>
      </text>
    </comment>
  </commentList>
</comments>
</file>

<file path=xl/sharedStrings.xml><?xml version="1.0" encoding="utf-8"?>
<sst xmlns="http://schemas.openxmlformats.org/spreadsheetml/2006/main" count="10051" uniqueCount="730">
  <si>
    <t>Всего, в том числе</t>
  </si>
  <si>
    <t>Всего</t>
  </si>
  <si>
    <t>ОБ</t>
  </si>
  <si>
    <t>ФБ</t>
  </si>
  <si>
    <t>МБ</t>
  </si>
  <si>
    <t>ИИ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</si>
  <si>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</si>
  <si>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</si>
  <si>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</si>
  <si>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</si>
  <si>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</si>
  <si>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«Иммунопрофилактика»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</si>
  <si>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</si>
  <si>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</si>
  <si>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</si>
  <si>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</si>
  <si>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</si>
  <si>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</si>
  <si>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</si>
  <si>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</si>
  <si>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</si>
  <si>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</si>
  <si>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</si>
  <si>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</si>
  <si>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 специализированной медицинской помощи (медицинская эвакуация)»</t>
  </si>
  <si>
    <t xml:space="preserve"> «Оказание скорой, в том числе скорой специализированной, медицинской помощи»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</si>
  <si>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</si>
  <si>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</si>
  <si>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</si>
  <si>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</si>
  <si>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</si>
  <si>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</si>
  <si>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</si>
  <si>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</si>
  <si>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</si>
  <si>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</si>
  <si>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</si>
  <si>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</si>
  <si>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</si>
  <si>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</si>
  <si>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</si>
  <si>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</si>
  <si>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</si>
  <si>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</si>
  <si>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</si>
  <si>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</si>
  <si>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«Отдельные полномочия в области лекарственного обеспечения»</t>
  </si>
  <si>
    <t xml:space="preserve"> «Экспертиза качества фармацевтической субстанции, произведенной для реализации»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</si>
  <si>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</si>
  <si>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</si>
  <si>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</si>
  <si>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</si>
  <si>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</si>
  <si>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</si>
  <si>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</si>
  <si>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</si>
  <si>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</si>
  <si>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</si>
  <si>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</si>
  <si>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</si>
  <si>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</si>
  <si>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</si>
  <si>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</si>
  <si>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</si>
  <si>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</si>
  <si>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</si>
  <si>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</si>
  <si>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</si>
  <si>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</si>
  <si>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</si>
  <si>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</si>
  <si>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</si>
  <si>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</si>
  <si>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</si>
  <si>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</si>
  <si>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</si>
  <si>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</si>
  <si>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Основное мероприятие «Организация и реализация территориальной программы обязательного медицинского страхования» на 2019-2024 годы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</si>
  <si>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</si>
  <si>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</si>
  <si>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</si>
  <si>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</si>
  <si>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>N п/п</t>
  </si>
  <si>
    <t>Ответственный исполнитель, соисполнитель, участники, участники мероприятий</t>
  </si>
  <si>
    <t>Срок реализации</t>
  </si>
  <si>
    <t>Наименование показателя мероприятия</t>
  </si>
  <si>
    <t>источник</t>
  </si>
  <si>
    <t xml:space="preserve"> Х</t>
  </si>
  <si>
    <t xml:space="preserve"> 01.2019</t>
  </si>
  <si>
    <t xml:space="preserve"> 12.2019</t>
  </si>
  <si>
    <t>Х</t>
  </si>
  <si>
    <t>1.</t>
  </si>
  <si>
    <t>1.1.</t>
  </si>
  <si>
    <t>1.2.</t>
  </si>
  <si>
    <t>1.2.1.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</si>
  <si>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</si>
  <si>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</si>
  <si>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</si>
  <si>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</si>
  <si>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</si>
  <si>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</si>
  <si>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</si>
  <si>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</si>
  <si>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</si>
  <si>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1.4.</t>
  </si>
  <si>
    <t>1.4.1.</t>
  </si>
  <si>
    <t>1.4.2.</t>
  </si>
  <si>
    <t>1.5.</t>
  </si>
  <si>
    <t>1.5.1.</t>
  </si>
  <si>
    <t>1.6.</t>
  </si>
  <si>
    <t>1.6.1.</t>
  </si>
  <si>
    <t>1.7.</t>
  </si>
  <si>
    <t>1.7.1.</t>
  </si>
  <si>
    <t>1.8.</t>
  </si>
  <si>
    <t>1.8.1.</t>
  </si>
  <si>
    <t>1.8.2.</t>
  </si>
  <si>
    <t>1.9.</t>
  </si>
  <si>
    <t>1.9.1.</t>
  </si>
  <si>
    <t>1.10.</t>
  </si>
  <si>
    <t>1.10.1.</t>
  </si>
  <si>
    <t>1.11.</t>
  </si>
  <si>
    <t>1.11.1.</t>
  </si>
  <si>
    <t>1.12.</t>
  </si>
  <si>
    <t>1.12.1.</t>
  </si>
  <si>
    <t>2.</t>
  </si>
  <si>
    <t>2.1.</t>
  </si>
  <si>
    <t>2.1.1.</t>
  </si>
  <si>
    <t>2.2.</t>
  </si>
  <si>
    <t>2.2.1.</t>
  </si>
  <si>
    <t>3.</t>
  </si>
  <si>
    <t>3.1.</t>
  </si>
  <si>
    <t>3.1.1.</t>
  </si>
  <si>
    <t>4.</t>
  </si>
  <si>
    <t>4.1.</t>
  </si>
  <si>
    <t>4.1.1.</t>
  </si>
  <si>
    <t>4.1.2.</t>
  </si>
  <si>
    <t>5.</t>
  </si>
  <si>
    <t>5.1.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</si>
  <si>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</si>
  <si>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</si>
  <si>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</si>
  <si>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</si>
  <si>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</si>
  <si>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</si>
  <si>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</si>
  <si>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</si>
  <si>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</si>
  <si>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6.</t>
  </si>
  <si>
    <t>6.1.</t>
  </si>
  <si>
    <t>6.1.1.</t>
  </si>
  <si>
    <t>6.2.</t>
  </si>
  <si>
    <t>6.2.1.</t>
  </si>
  <si>
    <t>6.2.2.</t>
  </si>
  <si>
    <t>6.3.</t>
  </si>
  <si>
    <t>6.3.1.</t>
  </si>
  <si>
    <r>
      <rPr>
        <b/>
        <sz val="10"/>
        <color rgb="FFFF000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 Значение показателя мероприятия на 2019 год</t>
    </r>
  </si>
  <si>
    <t>Показатель объема: Количество больных с впервые в жизни установленным диагнозом туберкулеза органов дыхания с бактериовыделением (чел.)</t>
  </si>
  <si>
    <t>Показатель качества: Доля больных с впервые в жизни установленным диагнозом туберкулеза органов дыхания с бактериовыделением, охваченных обследованием на множественную лекарственную устойчивость возбудителя (%)</t>
  </si>
  <si>
    <t>Показатель объема: Количество трансплантированных органов (ед.)</t>
  </si>
  <si>
    <t>5</t>
  </si>
  <si>
    <t>10</t>
  </si>
  <si>
    <t>1,9</t>
  </si>
  <si>
    <t>Показатель объема: Условная единица продукта, переработки (в перерасчете на 1 литр цельной крови)</t>
  </si>
  <si>
    <t>100</t>
  </si>
  <si>
    <t>80</t>
  </si>
  <si>
    <t>0</t>
  </si>
  <si>
    <t>Показатель качества: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(%)</t>
  </si>
  <si>
    <t>Показатель объема: Количество предоставленных, переоформленных лицензий (ед.)</t>
  </si>
  <si>
    <t xml:space="preserve">Приложение </t>
  </si>
  <si>
    <t>к распоряжению министерства</t>
  </si>
  <si>
    <t>здравоохранения Иркутской области</t>
  </si>
  <si>
    <t>от___________________________</t>
  </si>
  <si>
    <t xml:space="preserve">"Приложение к распоряжению министерства </t>
  </si>
  <si>
    <t xml:space="preserve">здравоохранения Иркутской области от </t>
  </si>
  <si>
    <t>Наименование государственной программы, подпрограммы государственной программы, ведомственной целевой программы, основного мероприятия, проекта, мероприятия</t>
  </si>
  <si>
    <t>с (месяц)</t>
  </si>
  <si>
    <t>по (месяц)</t>
  </si>
  <si>
    <t>Объем ресурсного обеспечения на 2019 год</t>
  </si>
  <si>
    <t>Областной бюджет 
(далее – ОБ)</t>
  </si>
  <si>
    <t>Средства, планируемые к привлечению из федерального бюджета 
(далее – ФБ)</t>
  </si>
  <si>
    <t>Бюджеты муниципальных образований Иркутской области 
(далее – МБ)</t>
  </si>
  <si>
    <t>Иные источники (далее – ИИ)</t>
  </si>
  <si>
    <t>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</si>
  <si>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Государственная программа Иркутской области «Развитие здравоохранения» на 2019-2024 годы</t>
  </si>
  <si>
    <t>Основное мероприятие «Профилактика инфекционных и неинфекционных заболеваний и формирование здорового образа жизни» на 2019-2024 годы</t>
  </si>
  <si>
    <t>Иммунопрофилактика</t>
  </si>
  <si>
    <t>Подпрограмма «Повышение эффективности функционирования системы здравоохранения» на 2019-2024 годы</t>
  </si>
  <si>
    <t>Организация и оказание медицинской помощи больным ВИЧ-инфекцией, осуществление мероприятий по профилактике ВИЧ-инфекции</t>
  </si>
  <si>
    <t>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</t>
  </si>
  <si>
    <t>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</t>
  </si>
  <si>
    <t>Заготовка, хранение, обеспечение донорской кровью и ее компонентами</t>
  </si>
  <si>
    <t>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</t>
  </si>
  <si>
    <t>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</t>
  </si>
  <si>
    <t>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</t>
  </si>
  <si>
    <t>Обеспечение детей первого - второго года жизни специальными молочными продуктами детского питания</t>
  </si>
  <si>
    <t>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</t>
  </si>
  <si>
    <t>Организация круглосуточного приема, содержания, выхаживания и воспитания детей</t>
  </si>
  <si>
    <t>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</t>
  </si>
  <si>
    <t>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</t>
  </si>
  <si>
    <t>Санаторно-курортное лечение в медицинских организациях, подведомственных министерству здравоохранения Иркутской области</t>
  </si>
  <si>
    <t>Паллиативная медицинская помощь</t>
  </si>
  <si>
    <t>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</t>
  </si>
  <si>
    <t>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</t>
  </si>
  <si>
    <t>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</t>
  </si>
  <si>
    <t>Отдельные полномочия в области лекарственного обеспечения</t>
  </si>
  <si>
    <t>Экспертиза качества фармацевтической субстанции, произведенной для реализации</t>
  </si>
  <si>
    <t>Оказание медицинской помощи в амбулаторных условиях в рамках государственно-частного партнерства</t>
  </si>
  <si>
    <t>Повышение качества подготовки и уровня квалификации медицинских кадров</t>
  </si>
  <si>
    <t>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</si>
  <si>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</t>
  </si>
  <si>
    <t>Формирование и развитие регионального фрагмента Единой государственной информационной системы в сфере здравоохранения</t>
  </si>
  <si>
    <t>Формирование и ведение единой статистическо-информационной системы здравоохранения в Иркутской области</t>
  </si>
  <si>
    <t>Проведение судебно-медицинских экспертиз</t>
  </si>
  <si>
    <t>Реализация государственных функций по мобилизационной подготовке экономики</t>
  </si>
  <si>
    <t>Укрепление материально-технической базы медицинских организаций, подведомственных министерству здравоохранения Иркутской области</t>
  </si>
  <si>
    <t>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</t>
  </si>
  <si>
    <t>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</t>
  </si>
  <si>
    <t>Проведение патологоанатомических исследований</t>
  </si>
  <si>
    <t>Осуществление переданных полномочий РФ в сфере охраны здоровья граждан</t>
  </si>
  <si>
    <t>Осуществление функций государственной власти в сфере здравоохранения</t>
  </si>
  <si>
    <t>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</t>
  </si>
  <si>
    <t>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</t>
  </si>
  <si>
    <t>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</si>
  <si>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Страховые взносы на обязательное медицинское страхование неработающего населения Иркутской области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</si>
  <si>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</si>
  <si>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>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</si>
  <si>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Показатель качества: Количество исследований (ед.)</t>
  </si>
  <si>
    <t>Показатель качества: Количество судебно-психиатрических экспертиз (усл.ед.)</t>
  </si>
  <si>
    <t>Показатель объема: Количество информационных ресурсов и баз данных (ед.)</t>
  </si>
  <si>
    <t>Показатель качества: Количество пользователей (чел.)</t>
  </si>
  <si>
    <t xml:space="preserve">План мероприятий на 2019 год по реализации государственной программы Иркутской области «Развитие здравоохранения» на 2019-2024 годы </t>
  </si>
  <si>
    <t>тыс. руб.</t>
  </si>
  <si>
    <t>Первичная медико-санитарная помощь, в части профилактики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</si>
  <si>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</si>
  <si>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>Оказание высокотехнологичной медицинской помощи, не включенной в базовую программу обязательного медицинского страхования</t>
  </si>
  <si>
    <t>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</t>
  </si>
  <si>
    <t>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</si>
  <si>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</si>
  <si>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>Оказание скорой специализированной медицинской помощи (медицинская эвакуация)</t>
  </si>
  <si>
    <t>Оказание скорой, в том числе скорой специализированной, медицинской помощи</t>
  </si>
  <si>
    <t>Основное мероприятие «Развитие службы крови» на 2019-2024 годы</t>
  </si>
  <si>
    <t>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</si>
  <si>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 xml:space="preserve">Основное мероприятие «Медицинская реабилитация и санаторно-курортное лечение» на 2019-2024 годы </t>
  </si>
  <si>
    <t>Основное мероприятие «Совершенствование оказания медицинской помощи детям» на 2019-2024 годы</t>
  </si>
  <si>
    <t>Основное мероприятие «Совершенствование службы родовспоможения» на 2019-2024 годы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</si>
  <si>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</si>
  <si>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>Подпрограмма «Развитие государственно-частного партнерства» на 2019-2024 годы</t>
  </si>
  <si>
    <t>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</si>
  <si>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>Основное мероприятие «Развитие государственно-частного партнерства в сфере здравоохранения» на 2019-2024 годы</t>
  </si>
  <si>
    <t>Государственно-частное партнерство в сфере здравоохранения</t>
  </si>
  <si>
    <t>Подпрограмма «Кадровое обеспечение системы здравоохранения» на 2019-2024 годы</t>
  </si>
  <si>
    <t>Основное мероприятие «Кадровое обеспечение системы здравоохранения Иркутской области» на 2019-2024 годы</t>
  </si>
  <si>
    <t>Подпрограмма «Развитие информатизации в здравоохранении» на 2019-2024 годы</t>
  </si>
  <si>
    <t>Основное мероприятие «Информатизация здравоохранения» на 2019-2024 годы</t>
  </si>
  <si>
    <t>Основное мероприятие «Государственная политика в сфере здравоохранения Иркутской области» на 2019-2024 годы</t>
  </si>
  <si>
    <t xml:space="preserve"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</si>
  <si>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>Подпрограмма «Осуществление обязательного медицинского страхования в Иркутской области» на 2019-2024 годы</t>
  </si>
  <si>
    <t>Основное мероприятие «Уплата взносов на обязательное медицинское страхование неработающего населения Иркутской области» на 2019-2024 годы</t>
  </si>
  <si>
    <t>Основное мероприятие «Организация и реализация территориальной программы обязательного медицинского страхования» на 2019-2024 годы</t>
  </si>
  <si>
    <t>Дополнительное финансовое обеспечение организации обязательного медицинского страхования на территории Иркутской области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</si>
  <si>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</si>
  <si>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>Основное мероприятие «Паллиативная помощь» на 2019-2024 годы</t>
  </si>
  <si>
    <t>Показатель качества 2: Заболеваемость туберкулезом среди детей (на 100 тыс. населения)</t>
  </si>
  <si>
    <t>Показатель объема: Количество организаций, в которых проводится капитальный ремонт (ед.)</t>
  </si>
  <si>
    <t>Г.М. Синькова</t>
  </si>
  <si>
    <t>Заместитель министра</t>
  </si>
  <si>
    <t>Региональный проект Иркутской области «Развитие системы оказания первичной медико-санитарной помощи» на 2019-2024 годы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</si>
  <si>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</si>
  <si>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>Региональный проект «Разработка и реализация программы системной поддержки и повышения качества жизни граждан старшего поколения (Иркутская область)» на 2019-2024 годы</t>
  </si>
  <si>
    <t>Региональный проект Иркутской области «Борьба с онкологическими заболеваниями» на 2019-2024 годы</t>
  </si>
  <si>
    <t>Региональный проект Иркутской области «Борьба с сердечно-сосудистыми заболеваниями» на 2019-2024 годы</t>
  </si>
  <si>
    <t>Региональный проект Иркутской области «Развитие системы оказания первичной медико-санитарной помощи» на 2019-2024 год</t>
  </si>
  <si>
    <t>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</t>
  </si>
  <si>
    <t>Развитие паллиативной медицинской помощи</t>
  </si>
  <si>
    <t>1.11.2.</t>
  </si>
  <si>
    <t>Показатель качества: Доля медицинских организаций, которые оснащены медицинским оборудованием от числа медицинских организаций запланированных к оснащению (%)</t>
  </si>
  <si>
    <t>Показатель качества: Доля пациентов, обеспеченных обезболивающей терапией от числа нуждающихся (%)</t>
  </si>
  <si>
    <t>3.2</t>
  </si>
  <si>
    <t>4.2.</t>
  </si>
  <si>
    <t>4.2.1</t>
  </si>
  <si>
    <t>5.1.10.</t>
  </si>
  <si>
    <t>5.2</t>
  </si>
  <si>
    <t>5.2.1</t>
  </si>
  <si>
    <t>5.3</t>
  </si>
  <si>
    <t>5.4</t>
  </si>
  <si>
    <t>5.5</t>
  </si>
  <si>
    <t>5.5.1</t>
  </si>
  <si>
    <t>5.6.</t>
  </si>
  <si>
    <t>5.6.1.</t>
  </si>
  <si>
    <t>5.7.</t>
  </si>
  <si>
    <t>5.7.1.</t>
  </si>
  <si>
    <t>5.4.1</t>
  </si>
  <si>
    <t>5.4.2</t>
  </si>
  <si>
    <t>5.3.1</t>
  </si>
  <si>
    <t xml:space="preserve"> «Проведение дополнительнеых скринингов лицам старше 65 лет, проживающим в сельской местности на выявление отдельных социально-значимых неинфекционных заболеваний, оказывающих вклад в структуру сметрности населения, с возможностью доставки данных лиц в медицинские организации»</t>
  </si>
  <si>
    <t>1.10.2.</t>
  </si>
  <si>
    <t>1.13.</t>
  </si>
  <si>
    <t>1.13.1.</t>
  </si>
  <si>
    <t>1.13.2.</t>
  </si>
  <si>
    <t>1.14.</t>
  </si>
  <si>
    <t>1.14.1.</t>
  </si>
  <si>
    <t>1.15.</t>
  </si>
  <si>
    <t>3.2.1.</t>
  </si>
  <si>
    <t>1.1.1.</t>
  </si>
  <si>
    <t>1.1.2.</t>
  </si>
  <si>
    <t>1.1.3.</t>
  </si>
  <si>
    <t>1.7.2.</t>
  </si>
  <si>
    <t>1.8.3.</t>
  </si>
  <si>
    <t>1.8.4.</t>
  </si>
  <si>
    <t>1.8.5.</t>
  </si>
  <si>
    <t>1.11.3.</t>
  </si>
  <si>
    <t>1.11.4.</t>
  </si>
  <si>
    <t>1.11.5.</t>
  </si>
  <si>
    <t>1.11.6.</t>
  </si>
  <si>
    <t>1.14.2.</t>
  </si>
  <si>
    <t>1.15.1</t>
  </si>
  <si>
    <t>3.2.2.</t>
  </si>
  <si>
    <t>Показатель объема: Количество медицинского оборудования, приобретаемого в рамках мероприятия (ед.)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</si>
  <si>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</si>
  <si>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</si>
  <si>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>Проведение коммуникационной компании по формированию здорового образа жизни</t>
  </si>
  <si>
    <t>Расширение программы иммунизации детского населения за счет регионального календаря профилактических прививок</t>
  </si>
  <si>
    <t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</si>
  <si>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</si>
  <si>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Объем экспорта медицинских услуг - оказание медицинской помощи иностранным гражданам</t>
  </si>
  <si>
    <t>Региональный проект «Развитие экспорта медицинских услуг на территории Иркутской области» на 2019-2024 годы</t>
  </si>
  <si>
    <t>Обеспечение закупки авиационных работ органами государственной власти субъектов Российской Федерации в целях оказания медицинской помощи</t>
  </si>
  <si>
    <t>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</si>
  <si>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Создание единого цифрового контура в здравоохранении на основе единой государственной информационной системы здравоохранения (ЕГИСЗ)</t>
  </si>
  <si>
    <t>Переоснащение медицинских организаций, оказывающих медицинскую помощь больным с онкологическими заболеваниями</t>
  </si>
  <si>
    <t>Оснащение оборудованием региональных сосудистых центров и первичных сосудистых отделений</t>
  </si>
  <si>
    <t>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</si>
  <si>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</si>
  <si>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 xml:space="preserve"> 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</si>
  <si>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Показатель объема: Количество человек, из числа отнесенных к отдельным категориям граждан, получивших лекарственную помощь и лечебное питание (чел.)</t>
  </si>
  <si>
    <t>Показатель качества: Уровень обеспеченности лекарственными препаратами для медицинского применения льготополучателей (%)</t>
  </si>
  <si>
    <t>Показатель объема: Количество больных, получивших лекарственную помощь и лечебное питание (чел.)</t>
  </si>
  <si>
    <t>Проведение независимой оценки качества условий оказания услуг медицинскими организациями</t>
  </si>
  <si>
    <t>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</t>
  </si>
  <si>
    <t>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соотвествии с перечнем, утвержденным Министерством здравоохранения Иркутской области</t>
  </si>
  <si>
    <t>препараты получают из Москвы, деньги только на логистику</t>
  </si>
  <si>
    <t>Показатель качества: Доля медицинских работников, актуальная информация о которых содержится в регистре, в общем числе медицинских работников (%)</t>
  </si>
  <si>
    <t>Показатель качества: Доля своевременно предоставленных отчетов (%)</t>
  </si>
  <si>
    <t>Показатель объема: Количество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 (%)</t>
  </si>
  <si>
    <t>Показатель качества: 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 (%)</t>
  </si>
  <si>
    <t>Показатель объема: Количество экспертиз (ед.)</t>
  </si>
  <si>
    <t>Показатель качества: Доля несвоевременно направленных окончательных свидетельств о смерти при неустановленных диагнозах (%)</t>
  </si>
  <si>
    <t>Показатель объема: Количество организаций, осуществляющих функцию по мобилизационной подготовке экономики (ед.)</t>
  </si>
  <si>
    <t>Показатель объема: Количество объектов, планируемых к приобретению в рамках мероприятия в текущем году (ед.)</t>
  </si>
  <si>
    <t>Показатель качества: Доля приобретенного медицинского оборудования от количества запланированного к приобретению (%)</t>
  </si>
  <si>
    <t>Показатель объема: Количество организаций, в которых планируется проведение капитального ремонта (ед.)</t>
  </si>
  <si>
    <t>Показатель качества: Количество недостатков, выявленных в период гарантийного срока эксплуатации (ед.)</t>
  </si>
  <si>
    <t>Показатель объема: Количество человек, получивших компенсацию (чел.)</t>
  </si>
  <si>
    <t>Показатель качества: Доля лиц, получивших компенсацию, от числа подавших заявление (%)</t>
  </si>
  <si>
    <t xml:space="preserve">Показатель качества: Уровень качества вскрытий (%) </t>
  </si>
  <si>
    <t>Показатель качества: Количество жалоб от заявителей на качество предоставляемых услуг (ед.)</t>
  </si>
  <si>
    <t>Показатель объема: Количество функций, осуществляемых министерством здравоохранения Иркутской области (ед.)</t>
  </si>
  <si>
    <t>Показатель качества: Доля обращений граждан, рассмотренных с нарушением установленных сроков, в общем числе обращений граждан (%)</t>
  </si>
  <si>
    <t xml:space="preserve">Показатель объема: Количество медицинских организаций в отношении которых проведена независимая оценка качества условий оказания услуг (ед.) </t>
  </si>
  <si>
    <t>Показатель качества: Доля медицинских организаций, в отношении которых проведена независимая оценка качества услових оказания услуг, в общем количестве организаций, подлежащих независимой оценке качества условий оказания услуг (%)</t>
  </si>
  <si>
    <t xml:space="preserve">Показатель объема: Количество приобретенных передвижных медицинских комплексов (ед.) </t>
  </si>
  <si>
    <t>Показатель качества: Доля удовлетворенной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федерального бюджета (%)</t>
  </si>
  <si>
    <t>Показатель качества: Доля соответствующих качеству проверенных лекарственных препаратов для медицинского применения, показателям качества, регламентированным нормативно-технической документацией (%)</t>
  </si>
  <si>
    <t>Показатель объема: Число пациентов, дополнительно эвакуированных с использованием санитарной авиации (чел.)</t>
  </si>
  <si>
    <t>Показатель качества: Летальность при транспортировке больного (%)</t>
  </si>
  <si>
    <t>Показатель объема: Количество объектов, приобретаемых в рамках мероприятия в текущем году (ед.)</t>
  </si>
  <si>
    <t>Показатель объема: Количество курсов вакцинации, на которые приобретены медицинские иммунобиологические препараты (ед.)</t>
  </si>
  <si>
    <t>Показатель качества 1: Число детей в возрасте 0-14 лет, у которых выявлен туберкулез на ранней стадии (чел.)</t>
  </si>
  <si>
    <t>Показатель объема: Количество размещенных информационных материалов (ед.)</t>
  </si>
  <si>
    <t xml:space="preserve">Показатель качества: Удовлетворенность потребителей оказанной государственной работой (%) </t>
  </si>
  <si>
    <t>Показатель объема: Количество подготовленных методических материалов для медицинских работников (ед.)</t>
  </si>
  <si>
    <t>Показатель качества: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(%)</t>
  </si>
  <si>
    <t>Показатель качества: Охват коммуникационной кампанией аудитории граждан старше 12 лет по основным каналам: телевидение, радио и в информационно-телекоммуникационной сети «Интернет» (%)</t>
  </si>
  <si>
    <t>Показатель объема: Число пациентов (чел.)</t>
  </si>
  <si>
    <t>Показатель качества: Доля обоснованных жалоб на  оказание медицинской помощи, несоответствующей стандарту по нозологической форме (не более 5 % от числа обратившихся)</t>
  </si>
  <si>
    <t>Показатель объема: Количество обследованных на ВИЧ-инфекцию (чел.)</t>
  </si>
  <si>
    <t>Показатель качества: Доля ВИЧ-инфицированных лиц, состоящих на диспансерном учете, от числа выявленных (%)</t>
  </si>
  <si>
    <t>Показатель качества: Доля трансплантированных органов из числа заготовленных к трансплантации (%)</t>
  </si>
  <si>
    <t>Показатель качества: Доля обоснованных жалоб на организацию донорства органов человека (не более 5 %  от числа обратившихся)</t>
  </si>
  <si>
    <t>Показатель объема: Количество посещений (посещений)</t>
  </si>
  <si>
    <t>Показатель качества: Количество лиц, получающих АРВТ (чел.)</t>
  </si>
  <si>
    <t>Показатель объема: Число посещений (посещение)</t>
  </si>
  <si>
    <t>Показатель качества: Количество медицинских освидетельствований (ед.)</t>
  </si>
  <si>
    <t>Показатель объема: Случаев лечения (усл.единица)</t>
  </si>
  <si>
    <t>Показатель объема: Количество вызовов (вызовов)</t>
  </si>
  <si>
    <t>Показатель качества: Доля повторных вызовов в течение суток (за исключением активных) (%)</t>
  </si>
  <si>
    <t>Показатель качества: Доля образцов донорской крови, тестированной на маркеры гемотрансмиссивных инфекций с помощью молекулярно-биологических исследований, проводимых дополнительно к обязательным иммунологическим исследованиям на маркеры вирусов иммунодефицита человека и гепатитов B и C» (%)</t>
  </si>
  <si>
    <t>Показатель объема: Количество муниципальных образований Иркутской области, получивших субсидию в соответствии с критериями отбора (ед.)</t>
  </si>
  <si>
    <t>Показатель качества: Доля детей, обеспеченных среднесуточным набором питания от числа нуждающихся (%)</t>
  </si>
  <si>
    <t>Показатель объема: Число посещений (посещения)</t>
  </si>
  <si>
    <t>Показатель качества: Доля обоснованных жалоб на оказание медицинской помощи, несоответствующей стандарту по нозологической форме (не более 5 % от числа обратившихся)</t>
  </si>
  <si>
    <t>Показатель качества: Доля женщин, направленных в перинатальные центры и ММЦ, от числа женщин группы высокого перинатального риска (%)</t>
  </si>
  <si>
    <t>Показатель объема: Количество нуждающихся льготников, получивших специальное питание (чел.)</t>
  </si>
  <si>
    <t>Показатель качества: Доля льготополучателей, обеспеченных специальными молочными продуктами детского питания, от числа обратившихся за предоставлением меры социальной поддержки в виде обеспечения специальными молочными продуктами детского питания (%)</t>
  </si>
  <si>
    <t>Показатель качества: Доля лиц, обеспеченных полноценным питанием по медицинским показаниям от числа нуждающихся в обеспечении полноценным питанием по медицинским показаниям (%)</t>
  </si>
  <si>
    <t>Показатель объема: Количество койко-дней (койко-день)</t>
  </si>
  <si>
    <t>Показатель качества : Охват Д-наблюдением (%)</t>
  </si>
  <si>
    <t>Показатель качества: Доля профилактических посещений (%)</t>
  </si>
  <si>
    <t>Показатель объема: Случаев госпитализации (усл.ед.)</t>
  </si>
  <si>
    <t>Показатель качества: Доля пациентов, которым оказана медицинская помощь в соответствии с Порядком оказания медицинской помощи (%)</t>
  </si>
  <si>
    <t>Показатель качества: Число пролеченных больных в условиях санатория (чел.)</t>
  </si>
  <si>
    <t>Показатель объема: Число койко-дней (койко-день)</t>
  </si>
  <si>
    <t>Показатель качества: Число посещений (посещения)</t>
  </si>
  <si>
    <t>Показатель качества: Доля лиц, которым оказана помощь от числа в ней нуждавшихся (%)</t>
  </si>
  <si>
    <t>Показатель объема: Количество пациентов, обеспеченных обезболивающей терапией (чел.)</t>
  </si>
  <si>
    <t>Показатель объема: Количество человек, получивших лекарственную помощь, предназначенную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(чел.)</t>
  </si>
  <si>
    <t>Показатель качества: Доля удовлетворенной потребности больных в лекарственных препаратах, предназначенных  для лечения злокачественных новообразований лимфоидной, кроветворной и родственных им тканей, гемофилии, муковисцидоза, гипофизарного нанизма, болезни Гоше, рассеянного склероза, а также после трансплантации органов и (или) тканей (%)</t>
  </si>
  <si>
    <t>Показатель объема: Количество доз иммунобиологических лекарственных препаратов для проведения дополнительной вакцинации детей группы риска (ед.)</t>
  </si>
  <si>
    <t>Показатель качества: Охват детей группы риска дополнительной вакцинацией от числа подлежащих (%)</t>
  </si>
  <si>
    <t>Показатель объема: Количество приобретенных вакцин против пневмококковой инфекции граждан старше трудоспособного возраста из групп риска, проживающих в организациях социального обслуживания (ед.)</t>
  </si>
  <si>
    <t>Показатель качества: Доля граждан старше трудоспособного возраста из групп риска, проживающих в организациях социального обслуживания, прошедших процедуру вакцинации против пневмококковой инфекции (%)</t>
  </si>
  <si>
    <t>Показатель объема: Количество медицинских организаций, участвующих в программе по развитию экспорта медицинских услуг (ед.)</t>
  </si>
  <si>
    <t>Показатель объема: Количество пролеченных иностранных граждан (чел.)</t>
  </si>
  <si>
    <t>Показатель качества: Доля пролеченных иностранных граждан от числа запланированных к лечению (%)</t>
  </si>
  <si>
    <t>Показатель объема: Количество поездок ПКДЦ «Академик Федор Углов» в отдаленные населенные пункты » (ед.)</t>
  </si>
  <si>
    <t>Показатель качества: Доля лиц, получивших амбулаторный диализ от числа нуждающихся (%)</t>
  </si>
  <si>
    <t>Показатель объема: Количество объектов здравоохранения, реализуемых в рамках мероприятия (ед.)</t>
  </si>
  <si>
    <t>Показатель качества: Степень готовности объекта (%)</t>
  </si>
  <si>
    <t>Показатель объема: Количество произведенных выплат прибывшим специалистам (ед.)</t>
  </si>
  <si>
    <t>Показатель качества: Обеспеченность врачами сельского населения (чел. на 10 000 населения)</t>
  </si>
  <si>
    <t>Показатель объема: Количество подготовленных специалистов по программам повышения квалификации и профессиональной переподготовки медицинских кадров (чел.)</t>
  </si>
  <si>
    <t>Показатель качества: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(%)</t>
  </si>
  <si>
    <t>Показатель объема: Количество произведенных выплат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 (ед.)</t>
  </si>
  <si>
    <t>Показатель качества: Число выпускников, трудоустроившихся в медицинские организации, подведомственные министерству здравоохранения Иркутской области (чел.)</t>
  </si>
  <si>
    <t>Показатель объема: Количество государственных медицинских организаций, входящих в региональный фрагмент единой государственной информационной системы здравоохранения (РФ ЕГИСЗ) (ед.)</t>
  </si>
  <si>
    <t>Показатель качества: Доля государственных медицинских организаций, входящих в региональный фрагмент единой государственной информационной системы здравоохранения (РФ ЕГИСЗ) (%)</t>
  </si>
  <si>
    <t>Показатель объема: Количество вскрытий (вскрытия)</t>
  </si>
  <si>
    <t>Показатель качества: Доля приобретенных  передвижных медицинских комплексов от числа запланированных к приобретению (%)</t>
  </si>
  <si>
    <t>Показатель объема: Количество приобретенных модульных конструкций ФАПов (ед.)</t>
  </si>
  <si>
    <t>Показатель качества: Доля приобретенных модульных конструкций ФАПов от числа запланированных к приобретению (%)</t>
  </si>
  <si>
    <t>Показатель качества: Ввод в действие объектов здравоохранения (ед.)</t>
  </si>
  <si>
    <t>Показатель качества: Доля выполненнных работ (%)</t>
  </si>
  <si>
    <t>Показатель объема: Численность неработающих застрахованных лиц на 1 января года, предшествующего очередному (чел.)</t>
  </si>
  <si>
    <t>Показатель качества: Доля своевременно уплаченных страховых взносов (%)</t>
  </si>
  <si>
    <t>Показатель объема: Количество медицинских организаций, осуществляемых деятельность в сфере обязательного медицинского страхования на территории Иркутской области (ед.)</t>
  </si>
  <si>
    <t>Показатель качества: Доля лиц, обратившихся с обоснованными жалобами в общем количестве застрахованных (%)</t>
  </si>
  <si>
    <t>Показатель объема: Количество застрахованных граждан на 1 января года, предшествующего очередному (чел.)</t>
  </si>
  <si>
    <t>Показатель качества: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(%)</t>
  </si>
  <si>
    <t>Показатель объема: Количество приобретенного и/или отремонтированного оборудования (ед.)</t>
  </si>
  <si>
    <t>Показатель качества: Доля медицинских организаций, получивших средства на реализацию мероприятий от общего количества участников территориальной программы обязательного медицинского страхования (%)</t>
  </si>
  <si>
    <t>8ка</t>
  </si>
  <si>
    <t xml:space="preserve">Показатель объема: Количество проведенных мероприятий и форумов по общественному здоровью для специалистов и населения (ед.)  </t>
  </si>
  <si>
    <t>50 было на начало года (+2 сейчас добавили, был завышен план)</t>
  </si>
  <si>
    <t xml:space="preserve"> 9ка</t>
  </si>
  <si>
    <t>5.1.11.</t>
  </si>
  <si>
    <t>3.2.3.</t>
  </si>
  <si>
    <t>Финансовое обеспечение организации обязательного медицинского страхования на территориях субъектов Российской Федерации (Софинансирование расходов медицинских организаций на оплату труда врачей и среднего медицинского персонала)</t>
  </si>
  <si>
    <t>1.11.7.</t>
  </si>
  <si>
    <t xml:space="preserve"> «Обеспечение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 «Об установлении единовременной выплаты к профессиональным праздникам отдельным категориям работников в Иркутской области»</t>
  </si>
  <si>
    <t>Строительство объектов здравоохранения в целях создания современной инфраструктуры оказания медицинской помощи детям</t>
  </si>
  <si>
    <t xml:space="preserve"> Подпрограмма «Кадровое обеспечение системы здравоохранения» на 2019-2024 годы</t>
  </si>
  <si>
    <t>Строительство детских поликлиник</t>
  </si>
  <si>
    <t>действующая редакция</t>
  </si>
  <si>
    <t>план</t>
  </si>
  <si>
    <t>отклонение</t>
  </si>
  <si>
    <t>Кураторы</t>
  </si>
  <si>
    <r>
      <rPr>
        <b/>
        <sz val="10"/>
        <color rgb="FFFF000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 Примечание</t>
    </r>
  </si>
  <si>
    <t>факт за 1 полугодие_ЗАПОЛНИТЬ</t>
  </si>
  <si>
    <r>
      <rPr>
        <b/>
        <sz val="10"/>
        <color rgb="FFFF000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 Значение показателя мероприятия на 2019 год_ОБНОВИТЬ (там где поменялось финансирование)</t>
    </r>
  </si>
  <si>
    <t>ПРИДУМАТЬ ПОКАЗАТЕЛЬ</t>
  </si>
  <si>
    <t>поставить значения</t>
  </si>
  <si>
    <t>Показатель качества: Число врачей и среднего медицинского персонала, трудоустроившихся в медицинские организации, подведомственные министерству здравоохранения Иркутской области (чел.)</t>
  </si>
  <si>
    <t>Показатель объема: Количество произведенных выплат  врачам  и среднему медицинскому персоналу  (ед.)</t>
  </si>
  <si>
    <t>Показатель объема: Количество пролеченных иностранных граждан ( тысяч чел.)</t>
  </si>
  <si>
    <t>Показатель объема: Количество вызовов, (вызовов)</t>
  </si>
  <si>
    <t>Показатель качества: Доля лиц, обратившихся в страховые медицинские оргнизации и ТФОМС с обоснованными жалобами в общем количестве застрахованных (%)</t>
  </si>
  <si>
    <t>экономисты попросили добавить этот показатель</t>
  </si>
  <si>
    <t>Значение показателя мероприятия на 2019 год</t>
  </si>
  <si>
    <t>Показатель объема: Количество медицинских организаций государственной системы здравоохранения, оказывающих первичную медико-санитарную помощь в соответствии с территориальной программой обязательного медицинского страхования Иркутской области и участвующих в софинансировании оплаты труда медицинских работников, (ед.)</t>
  </si>
  <si>
    <t>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</si>
  <si>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 «Об установлении единовременной выплаты к профессиональным праздникам отдельным категориям работников в Иркутской области»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</si>
  <si>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</si>
  <si>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>Показатель качества: Доля лиц, которым оказана специализированная паллиативная помощь от числа в ней нуждавшихся (%)</t>
  </si>
  <si>
    <t>на выплаты отдельным категориям студентов в рамках реализации Закона Иркутской области от 6 октября 2017 года №61-ОЗ</t>
  </si>
  <si>
    <t>Показатель качества: Доля удовлетворенной потребности больных в лекарственных препаратах, предназначенных для лечения злокачественных новообразований лимфоидной, кроветворной и родственных им тканей, гемофилии, муковисцидоза, гипофизарного нанизма, болезни Гоше, рассеянного склероза, а также после трансплантации органов и (или) тканей (%)</t>
  </si>
  <si>
    <t>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</t>
  </si>
  <si>
    <t xml:space="preserve"> 06.2019</t>
  </si>
  <si>
    <t>Проектные и изыскательские 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</si>
  <si>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>Показатель качества: Доля исполненных заявок медицинских организаций на предоставление НСЗ ТФОМС для софинансирования расходов медицинских организаций на оплату труда врачей и среднего медицинского персонала, согласованных министерством здравоохранения Иркутской области, к общему количеству согласованных и предоставленных в ТФОМС заявок, (%)</t>
  </si>
  <si>
    <t>число нуждающихся много, но не все проходят именно через паллитивку</t>
  </si>
  <si>
    <t>Показатель объема: Количество выполненных проектно-изыскательских работ (ед.)</t>
  </si>
  <si>
    <t>Показатель качества: Количество положительных заключений экспертизы по выполненным проектно-изыскательским работам (ед.)</t>
  </si>
  <si>
    <t xml:space="preserve">в гос.задании </t>
  </si>
  <si>
    <t>Показатель объема: Количество медицинских работников, получивших единовременную выплату (чел.)</t>
  </si>
  <si>
    <t>Показатель качества: Доля медицинских работников, своевременно получивших единовременную выплату, в общем количестве работников, имеющих на нее право (%)</t>
  </si>
  <si>
    <t>Приложение 4</t>
  </si>
  <si>
    <t>к постановлению Правительства</t>
  </si>
  <si>
    <t>Иркутской области</t>
  </si>
  <si>
    <t>«Приложение 10</t>
  </si>
  <si>
    <t>к государственной программе Иркутской области</t>
  </si>
  <si>
    <t>«Развитие здравоохранения» на 2019-2024 годы</t>
  </si>
  <si>
    <t xml:space="preserve">ПРОГНОЗНАЯ (СПРАВОЧНАЯ) ОЦЕНКА РЕСУРСНОГО ОБЕСПЕЧЕНИЯ РЕАЛИЗАЦИИ ГОСУДАРСТВЕННОЙ ПРОГРАММЫ ИРКУТСКОЙ ОБЛАСТИ «РАЗВИТИЕ ЗДРАВООХРАНЕНИЯ» НА 2019-2024 ГОДЫ ЗА СЧЕТ ВСЕХ ИСТОЧНИКОВ ФИНАНСИРОВАНИЯ
</t>
  </si>
  <si>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</si>
  <si>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</si>
  <si>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</si>
  <si>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</si>
  <si>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</si>
  <si>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2020 год</t>
  </si>
  <si>
    <t>2021 год</t>
  </si>
  <si>
    <t>2022 год</t>
  </si>
  <si>
    <t>2023 год</t>
  </si>
  <si>
    <t>2024 год</t>
  </si>
  <si>
    <t xml:space="preserve"> Государственная программа Иркутской области «Развитие здравоохранения» на 2019-2024 годы</t>
  </si>
  <si>
    <t xml:space="preserve"> Государственная программа «Развитие здравоохранения» на 2019-2024 годы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</si>
  <si>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</si>
  <si>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 xml:space="preserve">  «Повышение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организаций»</t>
  </si>
  <si>
    <t xml:space="preserve"> 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</si>
  <si>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 xml:space="preserve"> «Проведение коммуникационной компании по формированию здорового образа жизни»</t>
  </si>
  <si>
    <t>«Закупка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перечнем,утвержденным Министерством здравоохранения Российской Федерации»</t>
  </si>
  <si>
    <t xml:space="preserve"> «Закупка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</si>
  <si>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</si>
  <si>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</si>
  <si>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</si>
  <si>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</si>
  <si>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 xml:space="preserve"> «Организация круглосуточного приема, содержания, выхаживания и воспитания детей»</t>
  </si>
  <si>
    <t xml:space="preserve"> Основное мероприятие «Медицинская реабилитация и санаторно-курортное лечение» на 2019-2024 годы </t>
  </si>
  <si>
    <t xml:space="preserve"> «Развитие паллиативной медицинской помощи»</t>
  </si>
  <si>
    <t xml:space="preserve"> «Oрганизационные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</si>
  <si>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</si>
  <si>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>Региональный проект Иркутской области «Развитие системы оказания первичной медико-санитарной помощи»на 2019-2024 годы</t>
  </si>
  <si>
    <t xml:space="preserve"> «Обеспечение закупки авиационных работ органами государственной власти субъектов Российской Федерации в целях оказания медицинской помощи»</t>
  </si>
  <si>
    <t>«Развитие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помощь»</t>
  </si>
  <si>
    <t xml:space="preserve"> «Расширение программы иммунизации детского населения за счет регионального календаря профилактических прививок»</t>
  </si>
  <si>
    <t xml:space="preserve"> «Проведение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обслуживания»</t>
  </si>
  <si>
    <t xml:space="preserve"> «Объем экспорта медицинских услуг - оказание медицинской помощи иностранным гражданам»</t>
  </si>
  <si>
    <t xml:space="preserve"> Основное мероприятие «Развитие государственно-частного партнерства в сфере здравоохранения» на 2019-2021 годы</t>
  </si>
  <si>
    <t xml:space="preserve"> 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</si>
  <si>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Всего, в том числе:</t>
  </si>
  <si>
    <t>«Финансовое обеспечение организации обязательного медицинского страхования на территориях субъектов Российской Федерации (Софинансирование расходов медицинских организаций на оплату труда врачей и среднего медицинского персонала)»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</si>
  <si>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</si>
  <si>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>«Создание единого цифрового контура в здравоохранении на основе единой государственной информационной системы здравоохранения (ЕГИСЗ)»</t>
  </si>
  <si>
    <t xml:space="preserve"> Основное мероприятие «Государственная политика в сфере здравоохранения Иркутской области» на 2019-2024 годы</t>
  </si>
  <si>
    <t xml:space="preserve"> «Приобретение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года»</t>
  </si>
  <si>
    <t xml:space="preserve"> «Мероприятия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года»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</si>
  <si>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</si>
  <si>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«Проведение независимой оценки качества условий оказания услуг медицинскими организациями»</t>
  </si>
  <si>
    <t>Выплата медицинским работникам, отличившимся при ликвидации чрезвычайной ситуации, сложившейся в результате паводка в июне 2019 года</t>
  </si>
  <si>
    <t>Расходы, связанные с направлением медицинских работников на ликвидацию чрезвычайной ситуации, сложившейся в результате паводка в июне 2019 года</t>
  </si>
  <si>
    <t>«Переоснащение медицинских организаций, оказывающих медицинскую помощь больным с онкологическими заболеваниями»</t>
  </si>
  <si>
    <t>«Оснащение оборудованием региональных сосудистых центров и первичных сосудистых отделений»</t>
  </si>
  <si>
    <t>«Оснащение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человек»</t>
  </si>
  <si>
    <t xml:space="preserve"> «Создание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</si>
  <si>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 xml:space="preserve"> Основное мероприятие «Приобретение модульных конструкций для строительства фельдшерско-акушерских пунктов» на 2019 год</t>
  </si>
  <si>
    <t xml:space="preserve">Приобретение модульных конструкций для строительства фельдшерско-акушерских пунктов </t>
  </si>
  <si>
    <t>«Строительство объектов здравоохранения в целях создания современной инфраструктуры оказания медицинской помощи детям»</t>
  </si>
  <si>
    <t xml:space="preserve"> 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</si>
  <si>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</si>
  <si>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</si>
  <si>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 </t>
  </si>
  <si>
    <t>»;</t>
  </si>
  <si>
    <t>5.6</t>
  </si>
  <si>
    <t>5.6.1</t>
  </si>
  <si>
    <t>5.7</t>
  </si>
  <si>
    <t>5.8</t>
  </si>
  <si>
    <t>5.8.1.</t>
  </si>
  <si>
    <t>5.8.2.</t>
  </si>
  <si>
    <t>5.1.13</t>
  </si>
  <si>
    <t>5.1.10</t>
  </si>
  <si>
    <t>5.1.12.</t>
  </si>
  <si>
    <t>5.1.14</t>
  </si>
  <si>
    <t>заработная плата</t>
  </si>
  <si>
    <t>ФАКТ за 3 квартал</t>
  </si>
  <si>
    <t>Лисянская И.Н.</t>
  </si>
  <si>
    <t>Матысик Т.А.</t>
  </si>
  <si>
    <t>-</t>
  </si>
  <si>
    <t>показатель рассчитывается по итогам года</t>
  </si>
  <si>
    <t>Карташева Т.С.</t>
  </si>
  <si>
    <t xml:space="preserve"> на достижение целевых показателей по заработной плате</t>
  </si>
  <si>
    <t xml:space="preserve">Зверева А. </t>
  </si>
  <si>
    <t>Лебедь О.Н.</t>
  </si>
  <si>
    <t>лечебники</t>
  </si>
  <si>
    <t>Лечебники</t>
  </si>
  <si>
    <t>Зверева А.</t>
  </si>
  <si>
    <t>Лебедь_ Ворожба</t>
  </si>
  <si>
    <t>Минобр</t>
  </si>
  <si>
    <t>Попова Е.В</t>
  </si>
  <si>
    <t>Табарова И.И.</t>
  </si>
  <si>
    <t>Показатель рассчитывается по итогам года</t>
  </si>
  <si>
    <t>Матысик Т.А., Шкандыло Т.П.</t>
  </si>
  <si>
    <t>Попова Е.В.</t>
  </si>
  <si>
    <t>отчет</t>
  </si>
  <si>
    <t>Шкандыло Т.П.</t>
  </si>
  <si>
    <t>Исаева Д.</t>
  </si>
  <si>
    <t>Доркина Л.А.</t>
  </si>
  <si>
    <t>Ланчу О.Г.</t>
  </si>
  <si>
    <t>Королева Т.Ю.</t>
  </si>
  <si>
    <t>Дугина Н.Ю.</t>
  </si>
  <si>
    <t>Галкова Л.В.</t>
  </si>
  <si>
    <t>Усолкина Е.С.</t>
  </si>
  <si>
    <t>Обласов Р.Ю.</t>
  </si>
  <si>
    <t>Тимофеева О.Л.</t>
  </si>
  <si>
    <t>Тормозова О.Р.</t>
  </si>
  <si>
    <t>Перфильева Н.В.</t>
  </si>
  <si>
    <t>Ильина А.В.</t>
  </si>
  <si>
    <t>Тютрина О., Евдокимова Света</t>
  </si>
  <si>
    <t>МИАЦ</t>
  </si>
  <si>
    <t>ТФОМС</t>
  </si>
  <si>
    <t>МИНСТРОЙ</t>
  </si>
  <si>
    <t>Рязанцев  Сергей Леонидович</t>
  </si>
  <si>
    <t>707-318</t>
  </si>
  <si>
    <t>Из соспоставительных взять пояснения, где изменилось финансирование, написать сразу кураторам. Что должно измениться значение показателя</t>
  </si>
  <si>
    <t>Исаева Д+Бессонов</t>
  </si>
  <si>
    <t>расчетно, от койко-дней</t>
  </si>
  <si>
    <t>Цекнтр экспертизы и качества ЛС</t>
  </si>
  <si>
    <t>11.,3</t>
  </si>
  <si>
    <t>Даннные МИАЦ берем</t>
  </si>
  <si>
    <t xml:space="preserve">нам дали 305 тыс на мед персонал, 301 мы потратили, 4 останется, к этим 4-ем  сумма увеличиться на образованцев в колледжах -5 октября, будут плюсом деньги и люди </t>
  </si>
  <si>
    <t>Тимофеева О.В.</t>
  </si>
  <si>
    <t>Царан И.А.</t>
  </si>
  <si>
    <t xml:space="preserve">Показатель объема: </t>
  </si>
  <si>
    <t>Показатель качества:</t>
  </si>
  <si>
    <t>Увеличили финансирование - менять показатель</t>
  </si>
  <si>
    <t>Тютрина О.</t>
  </si>
  <si>
    <t>Карташева Т.С</t>
  </si>
  <si>
    <t>ПОСТАВИТЬ ПЛАН</t>
  </si>
  <si>
    <t>ЗАПОЛНИТЬ ФАКТ</t>
  </si>
  <si>
    <t>Примечание</t>
  </si>
  <si>
    <t>Новое направление, мало кто пользуется</t>
  </si>
  <si>
    <t>Увеличение заработной платы</t>
  </si>
  <si>
    <t>Увеличили финансирование</t>
  </si>
  <si>
    <t>увеличили финансирование</t>
  </si>
  <si>
    <t>Галкова Л.В. (МИНСТРОЙ)</t>
  </si>
  <si>
    <t>НОВОЕ МЕРОПРИЯТИЕ - ЗАВЕСТИ ПОКАЗАТЕЛИ</t>
  </si>
  <si>
    <t>Беликова Ольга Ильинична</t>
  </si>
  <si>
    <t>240-516</t>
  </si>
  <si>
    <t>+</t>
  </si>
  <si>
    <t>2 поездки запланированы на 4 квартал</t>
  </si>
  <si>
    <t>МИНЭК интересует отдельно пок-ль по врачам, отдельно по фельдшерам</t>
  </si>
  <si>
    <t>за счет реорганизации 6 поликлиники</t>
  </si>
  <si>
    <r>
      <rPr>
        <b/>
        <sz val="18"/>
        <color rgb="FFFF0000"/>
        <rFont val="Times New Roman"/>
        <family val="1"/>
        <charset val="204"/>
      </rPr>
      <t xml:space="preserve">
</t>
    </r>
    <r>
      <rPr>
        <b/>
        <sz val="18"/>
        <rFont val="Times New Roman"/>
        <family val="1"/>
        <charset val="204"/>
      </rPr>
      <t xml:space="preserve"> Значение показателя мероприятия на 2019 год_</t>
    </r>
    <r>
      <rPr>
        <b/>
        <sz val="18"/>
        <color rgb="FFFF0000"/>
        <rFont val="Times New Roman"/>
        <family val="1"/>
        <charset val="204"/>
      </rPr>
      <t>ОБНОВИТЬ ДАННЫЕ!</t>
    </r>
  </si>
  <si>
    <r>
      <rPr>
        <b/>
        <sz val="18"/>
        <color rgb="FFFF0000"/>
        <rFont val="Times New Roman"/>
        <family val="1"/>
        <charset val="204"/>
      </rPr>
      <t xml:space="preserve">
</t>
    </r>
    <r>
      <rPr>
        <b/>
        <sz val="18"/>
        <rFont val="Times New Roman"/>
        <family val="1"/>
        <charset val="204"/>
      </rPr>
      <t xml:space="preserve"> Примечание</t>
    </r>
  </si>
  <si>
    <r>
      <t>факт за 9 месяцев _</t>
    </r>
    <r>
      <rPr>
        <b/>
        <sz val="18"/>
        <color rgb="FFFF0000"/>
        <rFont val="Times New Roman"/>
        <family val="1"/>
        <charset val="204"/>
      </rPr>
      <t>ЗАПОЛНИТЬ ДАННЫЕ!</t>
    </r>
  </si>
  <si>
    <t>s.razancev@govirk.ru</t>
  </si>
  <si>
    <t xml:space="preserve">Алексей Александрович Емелюков </t>
  </si>
  <si>
    <t>707-319</t>
  </si>
  <si>
    <t>a.emelyukov@govirk.ru</t>
  </si>
  <si>
    <t>Начальник</t>
  </si>
  <si>
    <t>Исполнитель</t>
  </si>
  <si>
    <t>Было 115 330 - как так может быть? Восстановили сумму</t>
  </si>
  <si>
    <t>учочнить про кол-во Вакцин</t>
  </si>
  <si>
    <t>В связи с изменением "Дорожной карты по повышению качества и доступности медицинской помощи, повышению уровня удовлетворенности населения г. Усть-Илимска и Усть-Илимского района при оказании медицинской помощи (сохранения 2 уровня медицинских организаций)», утвержденной министерством здравоохранения Иркутской области 15.05.2019, мероприятия по организации выездной патронажной службы паллиативной медицинской помощи возложены на ОГАУЗ «Усть-Илимская городская поликлиника №1», которая была включена в мероприятие</t>
  </si>
  <si>
    <t>Дополнительные единицы закупаются в пределах лимитов в связи с расширением перечня засчет включения в программу ОГАУЗ "Усть-Илимская городская поликлиника №1", а также засчет испльзования средств экономии  по итогам конкурсных процедур.</t>
  </si>
  <si>
    <t xml:space="preserve">Законтрактовано 23 ед. </t>
  </si>
  <si>
    <t>Законтрактовано 90 ед. Дополнительные единицы включены в программу засчет доп. финансирования мероприятий, связанных с реализацией мер, направленных на ликвидацию последствий чрезвычайных ситуаций регионального (межмуниципального) уровня реагирования на территории Иркутской области, а также из средств экономии.</t>
  </si>
  <si>
    <t>План увеличен с 32 ед. до 57 ед. в связи с в связи с выходом из строя рентген-терапевтического аппарата, возникновением потребности в дополнительном приобретении оборудования для проведения эндоскопической и ультразвуковой диагностики, а также  изменением сроков подготовки помещений для крупногабаритного оборудования принято решение о замене оборудования, вышедшего  из строя,  и  оборудования, не требующего подготовки помещений, планировавшееся к закупке на последующие годы в рамках утвержденных лимитов Проекта. Законтрактовано 35 ед.</t>
  </si>
  <si>
    <t>Законтрактовано  20 ед.(в том числе 1 - на экономию). На экономию закупается дополнительно еще 18 ед.</t>
  </si>
  <si>
    <t>в соответствии с госзаданием у МИАЦ показатель объема = 17 (ед), финансирование в размере 14093,4 тр.</t>
  </si>
  <si>
    <t>Указали верное значение в плане, была ошибка</t>
  </si>
  <si>
    <t>Показатель рассчитывается с учетом количества студентов, приступивших к обучению, в том числе по программам ординатуры, на 1 октября, и сроков завершения прохождения первичной аккредитации специалистов.</t>
  </si>
  <si>
    <t>Показатель, факт больше, план меняем???</t>
  </si>
  <si>
    <t>Работы в 3 квартале не велись отсутствует заключение Главгосэкспертизы по откорректированному проекту</t>
  </si>
  <si>
    <t xml:space="preserve">Произведен частичный снос существующих зданий работы до конца года проиводится не будут </t>
  </si>
  <si>
    <t>В соответствии с контрактом ФАПы будут приобретены до 25.12.2019</t>
  </si>
  <si>
    <t>х</t>
  </si>
  <si>
    <t>Приобретение ожидается в декабре 2019 с участием благотворительной организации</t>
  </si>
  <si>
    <t>увеличили финансирование для оплаты выполненных работ не учтенных проектом</t>
  </si>
  <si>
    <t>Завершение основных работ планируется в декабре.</t>
  </si>
  <si>
    <t>ввод ожидается в декабре</t>
  </si>
  <si>
    <t>Ведутся подготовительные работы</t>
  </si>
  <si>
    <t>Планируемый срок завершения работ в декабре.</t>
  </si>
  <si>
    <t>Главным врачом больницы  откорректированное медико-техническое задание представлено 7.10.19, оформляется заявка на закупку</t>
  </si>
  <si>
    <t>Галкова</t>
  </si>
  <si>
    <t>Показатель объема: Количество сотрудников, получивших единовременную выплату (чел.)</t>
  </si>
  <si>
    <t>денежные средства будут зрасходованы в 4 квартале</t>
  </si>
  <si>
    <t>Показатель качества: Доля сотрудников, своевременно получивших единовременную выплату, в общем количестве сотрудников, имеющих на нее право (%)</t>
  </si>
  <si>
    <t>Показатель объема: Количество медицинских организаций, получивших денежные средства, связанные с направлением сотрудников на ликвидацию чрезвычайной ситуации (ед)</t>
  </si>
  <si>
    <t>Показатель качества:Доля медицинских организаций, своевременно получивших денежные средства, в общем количестве медицинских организаций, имеющих на нее право (%)</t>
  </si>
  <si>
    <t>10.2019</t>
  </si>
  <si>
    <t>денежные средства будут зрасходованы в 4 квартале (кол-во человек посчитать невозможно, есть расходы на бензин, аптечки и прочая мелочь)</t>
  </si>
  <si>
    <t>Царан И.</t>
  </si>
  <si>
    <t>ОГБУЗ «Иркутская городская поликлиника № 6»</t>
  </si>
  <si>
    <t>Увеличено финансирование- изменен пок-ль</t>
  </si>
  <si>
    <t>16 </t>
  </si>
  <si>
    <t>1 </t>
  </si>
  <si>
    <t>Показатель из рег проекта, мы считаем всех, кого обучили, МЗРФ планы считало -тех, кто был обучен через портал непрерывного медицинского образования</t>
  </si>
  <si>
    <t>написали пояснение</t>
  </si>
  <si>
    <t>манту</t>
  </si>
  <si>
    <t>(Берем Туберкулинодиагностику их 1 000 000)</t>
  </si>
  <si>
    <t>Диаскин</t>
  </si>
  <si>
    <t>поставить как в прошлом квартале</t>
  </si>
  <si>
    <t>Показатель из рег проекта, Иркутская область- считаем всех, кого обучили, МЗРФ планы считало -тех, кто был обучен через портал непрерывного медицинского образования</t>
  </si>
  <si>
    <t>показатель рассчитывается по итогам года (направлять только в уонце года)</t>
  </si>
  <si>
    <t xml:space="preserve"> в основном пересадка печени</t>
  </si>
  <si>
    <t>все заготовленные органы пересадили</t>
  </si>
  <si>
    <t>Уточнили значение, был не корректный план</t>
  </si>
  <si>
    <t>Прививки будут ставить в 4 квартале</t>
  </si>
  <si>
    <t>за счет экономии</t>
  </si>
  <si>
    <t>откорректировали план</t>
  </si>
  <si>
    <t>Реорганизация ОГБУЗ «Иркутская городская поликлиника № 6»</t>
  </si>
  <si>
    <t>За отчетный период средств НСЗ фактически получено16 медицинскими организациями</t>
  </si>
  <si>
    <t>Плановое значение откорректировано в связи с увеличением в Плане мероприятий количесьтва единиц приобретаемого оборудования, а  также ожидаемым сроком исполнения контрактов по поставке оборудования  в 4 квартале.</t>
  </si>
  <si>
    <t>денежные средства будут израсходованы в 4 квартале (кол-во человек посчитать невозможно, есть расходы на бензин, аптечки и прочая мелочь)</t>
  </si>
  <si>
    <t>Показатель объема: Количество организаций, получивших субсидию на иные цели в целях приобретения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года, (ед.)</t>
  </si>
  <si>
    <t>Корректируем план под факт</t>
  </si>
  <si>
    <t>план скорректирован под факт</t>
  </si>
  <si>
    <t>В июле 2019 г. проведены аукционные процедуры, заключены государственные контракты в июле-августе 2019 г.  на поставку  передвижных комплексов. Поставка передвижных комплексов запланирована на конец ноября – начало декабря 2019 года.</t>
  </si>
  <si>
    <t>даст цифру после больничного</t>
  </si>
  <si>
    <t>План скорректировали под факт</t>
  </si>
  <si>
    <t xml:space="preserve"> 10.2019</t>
  </si>
  <si>
    <t>сделает в среду отчет</t>
  </si>
  <si>
    <t>Показатель объема: Количество пролеченных иностранных граждан (тысяч чел.)</t>
  </si>
  <si>
    <t>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</t>
  </si>
  <si>
    <t>Показатель качества: Доля медицинских организаций, своевременно получивших денежные средства, в общем количестве медицинских организаций, имеющих на нее право (%)</t>
  </si>
  <si>
    <t>Проектные и изыскательские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</si>
  <si>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>Показатель объема: Количество поездок ПКДЦ «Академик Федор Углов» в отдаленные населенные пункты» (ед.)</t>
  </si>
  <si>
    <t>5.1.15</t>
  </si>
  <si>
    <t>Показатель объема: Количество доз против гепатита А для проведения вакцинации на территориях муниципальных образований Иркутской области, пострадавших в результате чрезвычайной ситуации в июне 2019 года (ед.)</t>
  </si>
  <si>
    <t>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</t>
  </si>
  <si>
    <t>Показатель качества: Охват вакцинацией граждан, подлежащих вакцинации на территориях муниципальных образований Иркутской области, пострадавших в результате чрезвычайной ситуации в июне 2019 года (%)</t>
  </si>
  <si>
    <t>Показатель качества: Техническая готовность проектно-сметной документации по строительству регионального детского многофункционального медицинского центра «Областная детская клиническая больница» (%)</t>
  </si>
  <si>
    <t xml:space="preserve">План мероприятий на 2020 год по реализации государственной программы Иркутской области «Развитие здравоохранения» на 2019-2024 годы </t>
  </si>
  <si>
    <t>Объем ресурсного обеспечения на 2020 год</t>
  </si>
  <si>
    <t xml:space="preserve">Основное мероприятие «Приобретение, поставка и монтаж модульных конструкций для размещения фельдшерско-акушерских пунктов» на 2020-2022 годы </t>
  </si>
  <si>
    <t>Приобретение, поставка и монтаж модульных конструкций для размещения фельдшерско-акушерских пунктов</t>
  </si>
  <si>
    <t xml:space="preserve"> 01.2020</t>
  </si>
  <si>
    <t xml:space="preserve"> 12.2020</t>
  </si>
  <si>
    <t>10.2020</t>
  </si>
  <si>
    <t>5.1.7</t>
  </si>
  <si>
    <t>Значение показателя мероприятия на 2020 год</t>
  </si>
  <si>
    <t>1.14.2</t>
  </si>
  <si>
    <t>3</t>
  </si>
  <si>
    <t>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</t>
  </si>
  <si>
    <t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</si>
  <si>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Проведение дополнительных скринингов лицам старше 65 лет, проживающим в сельской местности на выявление отдельных социально-значимых неинфекционных заболеваний, оказывающих вклад в структуру сметрности населения, с возможностью доставки данных лиц в медицинские организации</t>
  </si>
  <si>
    <t>Показатель объема: Количество проведеных дополнительных скринингов лицам старше 65 лет, проживающим в сельской местности, на выявление отдельных социально-значимых неинфекционных заболеваний, оказывающих вклад в структуру смертности населенияя (ед.)</t>
  </si>
  <si>
    <t>Показатель качества: Доля граждан старше 65 лет, проживающих в сельской местности, в отношении которых осуществлена доставка в медицинские организации для проведения дополнительных скринингов, %</t>
  </si>
  <si>
    <t>Показатель объема: Количество приобретенных, поставленных и смонтированных модульных конструкций ФАПов (ед.)</t>
  </si>
  <si>
    <r>
      <t>Показатель объема: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Количество флаконов интести-бактериофага для проведения вакцинации на территориях муниципальных образований Иркутской области, пострадавших в результате чрезвычайной ситуации в июне 2019 года (ед.)</t>
    </r>
  </si>
  <si>
    <t>Показатель качества: Доля приобретенных, поставленных и смонтированных модульных конструкций ФАПов от числа запланированных к приобретению (%)</t>
  </si>
  <si>
    <t>Показатель качества: Количество введенных в действие объектов здравоохранения (ед.)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</si>
</sst>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"/>
    <numFmt numFmtId="166" formatCode="?"/>
    <numFmt numFmtId="167" formatCode="0.0"/>
    <numFmt numFmtId="168" formatCode="_(* #,##0.00_);_(* \(#,##0.00\);_(* &quot;-&quot;??_);_(@_)"/>
    <numFmt numFmtId="169" formatCode="#,##0.000"/>
    <numFmt numFmtId="170" formatCode="_-* #,##0.0_р_._-;\-* #,##0.0_р_._-;_-* &quot;-&quot;??_р_._-;_-@_-"/>
    <numFmt numFmtId="171" formatCode="_-* #,##0.0\ _₽_-;\-* #,##0.0\ _₽_-;_-* &quot;-&quot;?\ _₽_-;_-@_-"/>
    <numFmt numFmtId="172" formatCode="_-* #,##0.0_р_._-;\-* #,##0.0_р_._-;_-* &quot;-&quot;?_р_.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7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0" fontId="15" fillId="0" borderId="0"/>
    <xf numFmtId="168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</cellStyleXfs>
  <cellXfs count="864">
    <xf numFmtId="0" fontId="0" fillId="0" borderId="0" xfId="0"/>
    <xf numFmtId="0" fontId="5" fillId="0" borderId="0" xfId="0" applyFont="1" applyFill="1"/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1" fillId="0" borderId="0" xfId="0" applyFont="1" applyFill="1"/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" fillId="0" borderId="3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165" fontId="1" fillId="3" borderId="3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165" fontId="3" fillId="3" borderId="3" xfId="0" applyNumberFormat="1" applyFont="1" applyFill="1" applyBorder="1" applyAlignment="1" applyProtection="1">
      <alignment horizontal="center" vertical="center"/>
    </xf>
    <xf numFmtId="0" fontId="5" fillId="2" borderId="0" xfId="0" applyFont="1" applyFill="1"/>
    <xf numFmtId="49" fontId="1" fillId="4" borderId="3" xfId="0" applyNumberFormat="1" applyFont="1" applyFill="1" applyBorder="1" applyAlignment="1" applyProtection="1">
      <alignment horizontal="left" vertical="center" wrapText="1"/>
    </xf>
    <xf numFmtId="0" fontId="9" fillId="0" borderId="3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>
      <alignment vertical="center" wrapText="1"/>
    </xf>
    <xf numFmtId="0" fontId="9" fillId="4" borderId="3" xfId="1" applyNumberFormat="1" applyFont="1" applyFill="1" applyBorder="1" applyAlignment="1">
      <alignment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3" fillId="4" borderId="2" xfId="1" applyNumberFormat="1" applyFont="1" applyFill="1" applyBorder="1" applyAlignment="1">
      <alignment vertical="center" wrapText="1"/>
    </xf>
    <xf numFmtId="0" fontId="3" fillId="4" borderId="3" xfId="1" applyNumberFormat="1" applyFont="1" applyFill="1" applyBorder="1" applyAlignment="1">
      <alignment horizontal="left" vertical="center" wrapText="1"/>
    </xf>
    <xf numFmtId="0" fontId="3" fillId="4" borderId="3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 applyProtection="1">
      <alignment horizontal="center" vertical="center"/>
    </xf>
    <xf numFmtId="165" fontId="3" fillId="5" borderId="3" xfId="0" applyNumberFormat="1" applyFont="1" applyFill="1" applyBorder="1" applyAlignment="1" applyProtection="1">
      <alignment horizontal="center" vertical="center"/>
    </xf>
    <xf numFmtId="165" fontId="3" fillId="5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165" fontId="1" fillId="2" borderId="3" xfId="0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165" fontId="1" fillId="5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4" borderId="3" xfId="1" applyNumberFormat="1" applyFont="1" applyFill="1" applyBorder="1" applyAlignment="1">
      <alignment horizontal="left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165" fontId="1" fillId="5" borderId="3" xfId="0" applyNumberFormat="1" applyFont="1" applyFill="1" applyBorder="1" applyAlignment="1" applyProtection="1">
      <alignment horizontal="center" vertical="center"/>
    </xf>
    <xf numFmtId="0" fontId="3" fillId="4" borderId="3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Fill="1" applyBorder="1" applyAlignment="1" applyProtection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5" xfId="0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 applyProtection="1">
      <alignment horizontal="left" vertical="center" wrapText="1"/>
    </xf>
    <xf numFmtId="165" fontId="3" fillId="6" borderId="3" xfId="0" applyNumberFormat="1" applyFont="1" applyFill="1" applyBorder="1" applyAlignment="1" applyProtection="1">
      <alignment horizontal="center" vertical="center"/>
    </xf>
    <xf numFmtId="165" fontId="1" fillId="6" borderId="3" xfId="0" applyNumberFormat="1" applyFont="1" applyFill="1" applyBorder="1" applyAlignment="1" applyProtection="1">
      <alignment horizontal="center" vertical="center"/>
    </xf>
    <xf numFmtId="3" fontId="3" fillId="6" borderId="3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65" fontId="20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/>
    </xf>
    <xf numFmtId="0" fontId="22" fillId="0" borderId="0" xfId="0" applyFont="1" applyFill="1"/>
    <xf numFmtId="0" fontId="6" fillId="4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center"/>
    </xf>
    <xf numFmtId="49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2" applyFill="1"/>
    <xf numFmtId="0" fontId="16" fillId="0" borderId="0" xfId="2" applyNumberFormat="1" applyFill="1"/>
    <xf numFmtId="0" fontId="10" fillId="0" borderId="0" xfId="2" applyFont="1" applyFill="1" applyBorder="1" applyAlignment="1" applyProtection="1">
      <alignment vertical="center"/>
    </xf>
    <xf numFmtId="0" fontId="1" fillId="0" borderId="0" xfId="2" applyNumberFormat="1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</xf>
    <xf numFmtId="170" fontId="1" fillId="0" borderId="0" xfId="2" applyNumberFormat="1" applyFont="1" applyFill="1" applyBorder="1" applyAlignment="1" applyProtection="1">
      <alignment horizontal="right" vertical="center"/>
    </xf>
    <xf numFmtId="0" fontId="10" fillId="0" borderId="0" xfId="2" applyNumberFormat="1" applyFont="1" applyFill="1" applyBorder="1" applyAlignment="1" applyProtection="1">
      <alignment vertical="center"/>
    </xf>
    <xf numFmtId="0" fontId="23" fillId="0" borderId="0" xfId="2" applyNumberFormat="1" applyFont="1" applyFill="1" applyBorder="1" applyAlignment="1" applyProtection="1">
      <alignment horizontal="right" vertical="center"/>
    </xf>
    <xf numFmtId="0" fontId="23" fillId="0" borderId="0" xfId="2" applyFont="1" applyFill="1" applyBorder="1" applyAlignment="1" applyProtection="1">
      <alignment horizontal="right" vertical="center"/>
    </xf>
    <xf numFmtId="170" fontId="23" fillId="0" borderId="0" xfId="2" applyNumberFormat="1" applyFont="1" applyFill="1" applyBorder="1" applyAlignment="1" applyProtection="1">
      <alignment horizontal="right" vertical="center"/>
    </xf>
    <xf numFmtId="171" fontId="23" fillId="0" borderId="0" xfId="2" applyNumberFormat="1" applyFont="1" applyFill="1" applyBorder="1" applyAlignment="1" applyProtection="1">
      <alignment horizontal="right" vertical="center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0" fillId="0" borderId="0" xfId="3" applyNumberFormat="1" applyFont="1" applyFill="1"/>
    <xf numFmtId="171" fontId="0" fillId="0" borderId="0" xfId="3" applyNumberFormat="1" applyFont="1" applyFill="1"/>
    <xf numFmtId="170" fontId="0" fillId="0" borderId="0" xfId="3" applyNumberFormat="1" applyFont="1" applyFill="1"/>
    <xf numFmtId="164" fontId="0" fillId="0" borderId="0" xfId="3" applyFont="1" applyFill="1"/>
    <xf numFmtId="171" fontId="16" fillId="0" borderId="0" xfId="2" applyNumberFormat="1" applyFill="1"/>
    <xf numFmtId="0" fontId="23" fillId="0" borderId="14" xfId="2" applyNumberFormat="1" applyFont="1" applyFill="1" applyBorder="1" applyAlignment="1" applyProtection="1">
      <alignment horizontal="center" vertical="center" wrapText="1"/>
    </xf>
    <xf numFmtId="0" fontId="23" fillId="0" borderId="2" xfId="2" applyNumberFormat="1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  <xf numFmtId="0" fontId="23" fillId="0" borderId="14" xfId="2" applyNumberFormat="1" applyFont="1" applyFill="1" applyBorder="1" applyAlignment="1" applyProtection="1">
      <alignment horizontal="center" vertical="center"/>
    </xf>
    <xf numFmtId="49" fontId="24" fillId="0" borderId="3" xfId="2" applyNumberFormat="1" applyFont="1" applyFill="1" applyBorder="1" applyAlignment="1" applyProtection="1">
      <alignment horizontal="left" vertical="top" wrapText="1"/>
    </xf>
    <xf numFmtId="170" fontId="24" fillId="0" borderId="3" xfId="3" applyNumberFormat="1" applyFont="1" applyFill="1" applyBorder="1" applyAlignment="1" applyProtection="1">
      <alignment horizontal="right"/>
    </xf>
    <xf numFmtId="49" fontId="23" fillId="0" borderId="3" xfId="2" applyNumberFormat="1" applyFont="1" applyFill="1" applyBorder="1" applyAlignment="1" applyProtection="1">
      <alignment horizontal="left" vertical="top" wrapText="1"/>
    </xf>
    <xf numFmtId="170" fontId="23" fillId="0" borderId="3" xfId="3" applyNumberFormat="1" applyFont="1" applyFill="1" applyBorder="1" applyAlignment="1" applyProtection="1">
      <alignment horizontal="right"/>
    </xf>
    <xf numFmtId="49" fontId="25" fillId="0" borderId="3" xfId="2" applyNumberFormat="1" applyFont="1" applyFill="1" applyBorder="1" applyAlignment="1" applyProtection="1">
      <alignment horizontal="left" vertical="top" wrapText="1"/>
    </xf>
    <xf numFmtId="172" fontId="16" fillId="0" borderId="0" xfId="2" applyNumberFormat="1" applyFill="1"/>
    <xf numFmtId="170" fontId="24" fillId="0" borderId="3" xfId="3" applyNumberFormat="1" applyFont="1" applyFill="1" applyBorder="1" applyAlignment="1" applyProtection="1">
      <alignment horizontal="center"/>
    </xf>
    <xf numFmtId="170" fontId="23" fillId="0" borderId="3" xfId="3" applyNumberFormat="1" applyFont="1" applyFill="1" applyBorder="1" applyAlignment="1" applyProtection="1">
      <alignment horizontal="center"/>
    </xf>
    <xf numFmtId="0" fontId="16" fillId="0" borderId="0" xfId="2" applyFill="1" applyBorder="1"/>
    <xf numFmtId="170" fontId="23" fillId="0" borderId="0" xfId="3" applyNumberFormat="1" applyFont="1" applyFill="1" applyBorder="1" applyAlignment="1" applyProtection="1">
      <alignment horizontal="right"/>
    </xf>
    <xf numFmtId="0" fontId="3" fillId="0" borderId="0" xfId="2" applyFont="1" applyFill="1"/>
    <xf numFmtId="0" fontId="16" fillId="0" borderId="0" xfId="2" applyFont="1" applyFill="1"/>
    <xf numFmtId="0" fontId="3" fillId="0" borderId="0" xfId="2" applyNumberFormat="1" applyFont="1" applyFill="1"/>
    <xf numFmtId="171" fontId="3" fillId="0" borderId="0" xfId="2" applyNumberFormat="1" applyFont="1" applyFill="1"/>
    <xf numFmtId="0" fontId="6" fillId="4" borderId="3" xfId="0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 wrapText="1"/>
    </xf>
    <xf numFmtId="0" fontId="5" fillId="6" borderId="0" xfId="0" applyFont="1" applyFill="1"/>
    <xf numFmtId="170" fontId="1" fillId="0" borderId="3" xfId="3" applyNumberFormat="1" applyFont="1" applyFill="1" applyBorder="1" applyAlignment="1" applyProtection="1">
      <alignment horizontal="left" vertical="center"/>
    </xf>
    <xf numFmtId="170" fontId="3" fillId="0" borderId="3" xfId="3" applyNumberFormat="1" applyFont="1" applyFill="1" applyBorder="1" applyAlignment="1" applyProtection="1">
      <alignment horizontal="left" vertical="center"/>
    </xf>
    <xf numFmtId="170" fontId="23" fillId="4" borderId="3" xfId="3" applyNumberFormat="1" applyFont="1" applyFill="1" applyBorder="1" applyAlignment="1" applyProtection="1">
      <alignment horizontal="right"/>
    </xf>
    <xf numFmtId="170" fontId="3" fillId="4" borderId="3" xfId="3" applyNumberFormat="1" applyFont="1" applyFill="1" applyBorder="1" applyAlignment="1" applyProtection="1">
      <alignment horizontal="center" vertical="center"/>
    </xf>
    <xf numFmtId="170" fontId="24" fillId="4" borderId="3" xfId="3" applyNumberFormat="1" applyFont="1" applyFill="1" applyBorder="1" applyAlignment="1" applyProtection="1">
      <alignment horizontal="right"/>
    </xf>
    <xf numFmtId="170" fontId="1" fillId="4" borderId="3" xfId="3" applyNumberFormat="1" applyFont="1" applyFill="1" applyBorder="1" applyAlignment="1" applyProtection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3" xfId="1" applyNumberFormat="1" applyFont="1" applyFill="1" applyBorder="1" applyAlignment="1">
      <alignment horizontal="left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165" fontId="3" fillId="4" borderId="3" xfId="0" applyNumberFormat="1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 applyProtection="1">
      <alignment horizontal="center" vertical="center"/>
    </xf>
    <xf numFmtId="3" fontId="3" fillId="6" borderId="3" xfId="1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4" fontId="6" fillId="0" borderId="12" xfId="7" applyFont="1" applyFill="1" applyBorder="1" applyAlignment="1">
      <alignment vertical="center"/>
    </xf>
    <xf numFmtId="44" fontId="6" fillId="0" borderId="0" xfId="7" applyFont="1" applyFill="1" applyBorder="1" applyAlignment="1">
      <alignment vertical="center"/>
    </xf>
    <xf numFmtId="0" fontId="26" fillId="0" borderId="0" xfId="0" applyFont="1"/>
    <xf numFmtId="0" fontId="0" fillId="0" borderId="0" xfId="0" applyFill="1"/>
    <xf numFmtId="165" fontId="3" fillId="0" borderId="1" xfId="1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9" fillId="6" borderId="3" xfId="1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 applyProtection="1">
      <alignment horizontal="left" vertical="center" wrapText="1"/>
    </xf>
    <xf numFmtId="0" fontId="3" fillId="7" borderId="3" xfId="1" applyNumberFormat="1" applyFont="1" applyFill="1" applyBorder="1" applyAlignment="1">
      <alignment vertical="center" wrapText="1"/>
    </xf>
    <xf numFmtId="0" fontId="3" fillId="7" borderId="3" xfId="1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" fontId="10" fillId="4" borderId="1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 applyProtection="1">
      <alignment horizontal="right" wrapText="1"/>
    </xf>
    <xf numFmtId="165" fontId="10" fillId="0" borderId="3" xfId="2" applyNumberFormat="1" applyFont="1" applyFill="1" applyBorder="1" applyAlignment="1" applyProtection="1">
      <alignment horizontal="left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5" fontId="10" fillId="4" borderId="3" xfId="1" applyNumberFormat="1" applyFont="1" applyFill="1" applyBorder="1" applyAlignment="1">
      <alignment horizontal="center" vertical="center" wrapText="1"/>
    </xf>
    <xf numFmtId="169" fontId="10" fillId="4" borderId="1" xfId="1" applyNumberFormat="1" applyFont="1" applyFill="1" applyBorder="1" applyAlignment="1">
      <alignment horizontal="center" vertical="center" wrapText="1"/>
    </xf>
    <xf numFmtId="169" fontId="10" fillId="0" borderId="1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 applyProtection="1">
      <alignment horizontal="left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6" borderId="1" xfId="1" applyNumberFormat="1" applyFont="1" applyFill="1" applyBorder="1" applyAlignment="1">
      <alignment horizontal="center" vertical="center" wrapText="1"/>
    </xf>
    <xf numFmtId="3" fontId="10" fillId="6" borderId="3" xfId="1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center" vertical="center" wrapText="1"/>
    </xf>
    <xf numFmtId="0" fontId="3" fillId="10" borderId="1" xfId="1" applyNumberFormat="1" applyFont="1" applyFill="1" applyBorder="1" applyAlignment="1">
      <alignment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9" fontId="10" fillId="10" borderId="1" xfId="9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vertical="center" wrapText="1"/>
    </xf>
    <xf numFmtId="9" fontId="10" fillId="10" borderId="3" xfId="9" applyFont="1" applyFill="1" applyBorder="1" applyAlignment="1">
      <alignment horizontal="center" vertical="center" wrapText="1"/>
    </xf>
    <xf numFmtId="0" fontId="10" fillId="10" borderId="1" xfId="1" applyNumberFormat="1" applyFont="1" applyFill="1" applyBorder="1" applyAlignment="1">
      <alignment horizontal="center" vertical="center" wrapText="1"/>
    </xf>
    <xf numFmtId="167" fontId="10" fillId="10" borderId="3" xfId="1" applyNumberFormat="1" applyFont="1" applyFill="1" applyBorder="1" applyAlignment="1">
      <alignment horizontal="center" vertical="center" wrapText="1"/>
    </xf>
    <xf numFmtId="0" fontId="9" fillId="10" borderId="1" xfId="1" applyNumberFormat="1" applyFont="1" applyFill="1" applyBorder="1" applyAlignment="1">
      <alignment vertical="center" wrapText="1"/>
    </xf>
    <xf numFmtId="3" fontId="30" fillId="10" borderId="1" xfId="1" applyNumberFormat="1" applyFont="1" applyFill="1" applyBorder="1" applyAlignment="1">
      <alignment horizontal="center" vertical="center" wrapText="1"/>
    </xf>
    <xf numFmtId="9" fontId="30" fillId="10" borderId="1" xfId="9" applyFont="1" applyFill="1" applyBorder="1" applyAlignment="1">
      <alignment horizontal="center" vertical="center" wrapText="1"/>
    </xf>
    <xf numFmtId="0" fontId="3" fillId="10" borderId="1" xfId="1" applyNumberFormat="1" applyFont="1" applyFill="1" applyBorder="1" applyAlignment="1">
      <alignment horizontal="left" vertical="center" wrapText="1"/>
    </xf>
    <xf numFmtId="3" fontId="10" fillId="10" borderId="3" xfId="1" applyNumberFormat="1" applyFont="1" applyFill="1" applyBorder="1" applyAlignment="1">
      <alignment horizontal="left" vertical="center" wrapText="1"/>
    </xf>
    <xf numFmtId="3" fontId="30" fillId="10" borderId="3" xfId="1" applyNumberFormat="1" applyFont="1" applyFill="1" applyBorder="1" applyAlignment="1">
      <alignment horizontal="center" vertical="center" wrapText="1"/>
    </xf>
    <xf numFmtId="0" fontId="9" fillId="10" borderId="1" xfId="1" applyNumberFormat="1" applyFont="1" applyFill="1" applyBorder="1" applyAlignment="1">
      <alignment horizontal="left" vertical="center" wrapText="1"/>
    </xf>
    <xf numFmtId="0" fontId="9" fillId="10" borderId="3" xfId="1" applyNumberFormat="1" applyFont="1" applyFill="1" applyBorder="1" applyAlignment="1">
      <alignment horizontal="left" vertical="center" wrapText="1"/>
    </xf>
    <xf numFmtId="0" fontId="10" fillId="10" borderId="3" xfId="1" applyNumberFormat="1" applyFont="1" applyFill="1" applyBorder="1" applyAlignment="1">
      <alignment horizontal="center" vertical="center" wrapText="1"/>
    </xf>
    <xf numFmtId="0" fontId="9" fillId="10" borderId="3" xfId="1" applyNumberFormat="1" applyFont="1" applyFill="1" applyBorder="1" applyAlignment="1">
      <alignment vertical="center" wrapText="1"/>
    </xf>
    <xf numFmtId="165" fontId="10" fillId="10" borderId="1" xfId="1" applyNumberFormat="1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7" borderId="3" xfId="1" applyNumberFormat="1" applyFont="1" applyFill="1" applyBorder="1" applyAlignment="1">
      <alignment horizontal="left" vertical="center" wrapText="1"/>
    </xf>
    <xf numFmtId="0" fontId="0" fillId="7" borderId="0" xfId="0" applyFill="1"/>
    <xf numFmtId="0" fontId="13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3" fillId="4" borderId="3" xfId="1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Fill="1" applyBorder="1" applyAlignment="1" applyProtection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3" fillId="4" borderId="5" xfId="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0" fontId="10" fillId="1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3" fontId="10" fillId="4" borderId="3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10" borderId="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3" fontId="30" fillId="10" borderId="1" xfId="1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center" vertical="center"/>
    </xf>
    <xf numFmtId="165" fontId="3" fillId="4" borderId="5" xfId="0" applyNumberFormat="1" applyFont="1" applyFill="1" applyBorder="1" applyAlignment="1" applyProtection="1">
      <alignment horizontal="center" vertical="center"/>
    </xf>
    <xf numFmtId="165" fontId="3" fillId="4" borderId="2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/>
    </xf>
    <xf numFmtId="0" fontId="3" fillId="10" borderId="3" xfId="1" applyNumberFormat="1" applyFont="1" applyFill="1" applyBorder="1" applyAlignment="1">
      <alignment horizontal="left" vertical="center" wrapText="1"/>
    </xf>
    <xf numFmtId="0" fontId="3" fillId="10" borderId="1" xfId="1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center" vertical="center"/>
    </xf>
    <xf numFmtId="165" fontId="1" fillId="4" borderId="2" xfId="0" applyNumberFormat="1" applyFont="1" applyFill="1" applyBorder="1" applyAlignment="1" applyProtection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/>
    </xf>
    <xf numFmtId="49" fontId="3" fillId="8" borderId="3" xfId="0" applyNumberFormat="1" applyFont="1" applyFill="1" applyBorder="1" applyAlignment="1" applyProtection="1">
      <alignment horizontal="left" vertical="center" wrapText="1"/>
    </xf>
    <xf numFmtId="3" fontId="10" fillId="6" borderId="3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0" fillId="10" borderId="0" xfId="0" applyFill="1"/>
    <xf numFmtId="3" fontId="10" fillId="0" borderId="3" xfId="1" applyNumberFormat="1" applyFont="1" applyFill="1" applyBorder="1" applyAlignment="1">
      <alignment vertical="center" wrapText="1"/>
    </xf>
    <xf numFmtId="3" fontId="10" fillId="10" borderId="2" xfId="1" applyNumberFormat="1" applyFont="1" applyFill="1" applyBorder="1" applyAlignment="1">
      <alignment vertical="center" wrapText="1"/>
    </xf>
    <xf numFmtId="165" fontId="10" fillId="10" borderId="3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10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horizontal="left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center" vertical="center"/>
    </xf>
    <xf numFmtId="165" fontId="10" fillId="10" borderId="3" xfId="0" applyNumberFormat="1" applyFont="1" applyFill="1" applyBorder="1" applyAlignment="1" applyProtection="1">
      <alignment horizontal="right" wrapText="1"/>
    </xf>
    <xf numFmtId="0" fontId="3" fillId="10" borderId="1" xfId="1" applyNumberFormat="1" applyFont="1" applyFill="1" applyBorder="1" applyAlignment="1">
      <alignment horizontal="left"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0" fontId="3" fillId="10" borderId="2" xfId="1" applyNumberFormat="1" applyFont="1" applyFill="1" applyBorder="1" applyAlignment="1">
      <alignment vertical="center" wrapText="1"/>
    </xf>
    <xf numFmtId="165" fontId="10" fillId="10" borderId="1" xfId="1" applyNumberFormat="1" applyFont="1" applyFill="1" applyBorder="1" applyAlignment="1">
      <alignment horizontal="center" vertical="center" wrapText="1"/>
    </xf>
    <xf numFmtId="165" fontId="10" fillId="10" borderId="3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165" fontId="10" fillId="10" borderId="1" xfId="1" applyNumberFormat="1" applyFont="1" applyFill="1" applyBorder="1" applyAlignment="1">
      <alignment horizontal="center" vertical="center" wrapText="1"/>
    </xf>
    <xf numFmtId="0" fontId="10" fillId="10" borderId="3" xfId="1" applyNumberFormat="1" applyFont="1" applyFill="1" applyBorder="1" applyAlignment="1">
      <alignment horizontal="center" vertical="center" wrapText="1"/>
    </xf>
    <xf numFmtId="165" fontId="10" fillId="10" borderId="3" xfId="1" applyNumberFormat="1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horizontal="left" vertical="center" wrapText="1"/>
    </xf>
    <xf numFmtId="0" fontId="3" fillId="10" borderId="1" xfId="1" applyNumberFormat="1" applyFont="1" applyFill="1" applyBorder="1" applyAlignment="1">
      <alignment horizontal="left" vertical="center" wrapText="1"/>
    </xf>
    <xf numFmtId="169" fontId="10" fillId="10" borderId="1" xfId="1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3" fontId="10" fillId="7" borderId="1" xfId="1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3" fontId="10" fillId="10" borderId="1" xfId="1" applyNumberFormat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165" fontId="10" fillId="10" borderId="1" xfId="1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0" fontId="3" fillId="10" borderId="3" xfId="1" applyNumberFormat="1" applyFont="1" applyFill="1" applyBorder="1" applyAlignment="1">
      <alignment horizontal="left" vertical="center" wrapText="1"/>
    </xf>
    <xf numFmtId="0" fontId="3" fillId="10" borderId="1" xfId="1" applyNumberFormat="1" applyFont="1" applyFill="1" applyBorder="1" applyAlignment="1">
      <alignment horizontal="left" vertical="center" wrapText="1"/>
    </xf>
    <xf numFmtId="0" fontId="3" fillId="10" borderId="2" xfId="1" applyNumberFormat="1" applyFont="1" applyFill="1" applyBorder="1" applyAlignment="1">
      <alignment horizontal="left" vertical="center" wrapText="1"/>
    </xf>
    <xf numFmtId="0" fontId="3" fillId="10" borderId="5" xfId="1" applyNumberFormat="1" applyFont="1" applyFill="1" applyBorder="1" applyAlignment="1">
      <alignment horizontal="left" vertical="center" wrapText="1"/>
    </xf>
    <xf numFmtId="1" fontId="10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 wrapText="1"/>
    </xf>
    <xf numFmtId="3" fontId="10" fillId="3" borderId="3" xfId="1" applyNumberFormat="1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 applyProtection="1">
      <alignment horizontal="center" vertical="center"/>
    </xf>
    <xf numFmtId="165" fontId="3" fillId="5" borderId="5" xfId="0" applyNumberFormat="1" applyFont="1" applyFill="1" applyBorder="1" applyAlignment="1" applyProtection="1">
      <alignment horizontal="center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1" fillId="5" borderId="3" xfId="0" applyNumberFormat="1" applyFont="1" applyFill="1" applyBorder="1" applyAlignment="1" applyProtection="1">
      <alignment horizontal="center" vertical="center"/>
    </xf>
    <xf numFmtId="165" fontId="1" fillId="5" borderId="1" xfId="0" applyNumberFormat="1" applyFont="1" applyFill="1" applyBorder="1" applyAlignment="1" applyProtection="1">
      <alignment horizontal="center" vertical="center"/>
    </xf>
    <xf numFmtId="165" fontId="1" fillId="5" borderId="2" xfId="0" applyNumberFormat="1" applyFont="1" applyFill="1" applyBorder="1" applyAlignment="1" applyProtection="1">
      <alignment horizontal="center" vertical="center"/>
    </xf>
    <xf numFmtId="165" fontId="3" fillId="5" borderId="3" xfId="0" applyNumberFormat="1" applyFont="1" applyFill="1" applyBorder="1" applyAlignment="1" applyProtection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vertical="center" wrapText="1"/>
    </xf>
    <xf numFmtId="3" fontId="10" fillId="7" borderId="3" xfId="0" applyNumberFormat="1" applyFont="1" applyFill="1" applyBorder="1" applyAlignment="1">
      <alignment horizontal="center" vertical="center"/>
    </xf>
    <xf numFmtId="165" fontId="10" fillId="10" borderId="3" xfId="2" applyNumberFormat="1" applyFont="1" applyFill="1" applyBorder="1" applyAlignment="1" applyProtection="1">
      <alignment horizontal="left" wrapText="1"/>
    </xf>
    <xf numFmtId="3" fontId="10" fillId="10" borderId="3" xfId="1" applyNumberFormat="1" applyFont="1" applyFill="1" applyBorder="1" applyAlignment="1">
      <alignment vertical="center" wrapText="1"/>
    </xf>
    <xf numFmtId="165" fontId="10" fillId="10" borderId="3" xfId="0" applyNumberFormat="1" applyFont="1" applyFill="1" applyBorder="1" applyAlignment="1" applyProtection="1">
      <alignment horizontal="left" wrapText="1"/>
    </xf>
    <xf numFmtId="0" fontId="5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 applyProtection="1">
      <alignment horizontal="center" vertical="center"/>
    </xf>
    <xf numFmtId="170" fontId="23" fillId="5" borderId="3" xfId="3" applyNumberFormat="1" applyFont="1" applyFill="1" applyBorder="1" applyAlignment="1" applyProtection="1">
      <alignment horizontal="right"/>
    </xf>
    <xf numFmtId="165" fontId="7" fillId="5" borderId="5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70" fontId="1" fillId="5" borderId="3" xfId="3" applyNumberFormat="1" applyFont="1" applyFill="1" applyBorder="1" applyAlignment="1" applyProtection="1">
      <alignment horizontal="center" vertical="center"/>
    </xf>
    <xf numFmtId="170" fontId="3" fillId="5" borderId="3" xfId="3" applyNumberFormat="1" applyFont="1" applyFill="1" applyBorder="1" applyAlignment="1" applyProtection="1">
      <alignment horizontal="center" vertical="center"/>
    </xf>
    <xf numFmtId="170" fontId="1" fillId="5" borderId="3" xfId="3" applyNumberFormat="1" applyFont="1" applyFill="1" applyBorder="1" applyAlignment="1" applyProtection="1">
      <alignment horizontal="left" vertical="center"/>
    </xf>
    <xf numFmtId="170" fontId="3" fillId="5" borderId="3" xfId="3" applyNumberFormat="1" applyFont="1" applyFill="1" applyBorder="1" applyAlignment="1" applyProtection="1">
      <alignment horizontal="left" vertical="center"/>
    </xf>
    <xf numFmtId="165" fontId="1" fillId="5" borderId="3" xfId="0" applyNumberFormat="1" applyFont="1" applyFill="1" applyBorder="1" applyAlignment="1" applyProtection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1" fillId="6" borderId="0" xfId="0" applyFont="1" applyFill="1"/>
    <xf numFmtId="0" fontId="31" fillId="0" borderId="0" xfId="0" applyFont="1" applyFill="1"/>
    <xf numFmtId="0" fontId="21" fillId="0" borderId="0" xfId="0" applyFont="1" applyFill="1"/>
    <xf numFmtId="0" fontId="32" fillId="0" borderId="0" xfId="0" applyFont="1" applyFill="1"/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vertical="center"/>
    </xf>
    <xf numFmtId="165" fontId="33" fillId="0" borderId="1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/>
    </xf>
    <xf numFmtId="0" fontId="23" fillId="0" borderId="3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horizontal="left" vertical="center" wrapText="1"/>
    </xf>
    <xf numFmtId="165" fontId="24" fillId="0" borderId="3" xfId="0" applyNumberFormat="1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165" fontId="23" fillId="0" borderId="3" xfId="0" applyNumberFormat="1" applyFont="1" applyFill="1" applyBorder="1" applyAlignment="1" applyProtection="1">
      <alignment horizontal="center" vertical="center"/>
    </xf>
    <xf numFmtId="0" fontId="23" fillId="0" borderId="3" xfId="1" applyNumberFormat="1" applyFont="1" applyFill="1" applyBorder="1" applyAlignment="1">
      <alignment horizontal="left" vertical="center" wrapText="1"/>
    </xf>
    <xf numFmtId="3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167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vertical="center" wrapText="1"/>
    </xf>
    <xf numFmtId="165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165" fontId="23" fillId="0" borderId="3" xfId="3" applyNumberFormat="1" applyFont="1" applyFill="1" applyBorder="1" applyAlignment="1" applyProtection="1">
      <alignment horizontal="center" vertical="center"/>
    </xf>
    <xf numFmtId="169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34" fillId="0" borderId="3" xfId="1" applyNumberFormat="1" applyFont="1" applyFill="1" applyBorder="1" applyAlignment="1">
      <alignment vertical="center" wrapText="1"/>
    </xf>
    <xf numFmtId="3" fontId="34" fillId="0" borderId="3" xfId="1" applyNumberFormat="1" applyFont="1" applyFill="1" applyBorder="1" applyAlignment="1">
      <alignment horizontal="center" vertical="center" wrapText="1"/>
    </xf>
    <xf numFmtId="0" fontId="34" fillId="0" borderId="3" xfId="1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 applyProtection="1">
      <alignment vertical="center" wrapText="1"/>
    </xf>
    <xf numFmtId="165" fontId="33" fillId="0" borderId="3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 applyProtection="1">
      <alignment horizontal="left" vertical="center" wrapText="1"/>
    </xf>
    <xf numFmtId="165" fontId="35" fillId="0" borderId="3" xfId="0" applyNumberFormat="1" applyFont="1" applyFill="1" applyBorder="1" applyAlignment="1" applyProtection="1">
      <alignment horizontal="center" vertical="center"/>
    </xf>
    <xf numFmtId="0" fontId="32" fillId="0" borderId="3" xfId="1" applyNumberFormat="1" applyFont="1" applyFill="1" applyBorder="1" applyAlignment="1">
      <alignment vertical="center" wrapText="1"/>
    </xf>
    <xf numFmtId="3" fontId="32" fillId="0" borderId="3" xfId="1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 applyProtection="1">
      <alignment horizontal="left" vertical="center" wrapText="1"/>
    </xf>
    <xf numFmtId="165" fontId="32" fillId="0" borderId="3" xfId="0" applyNumberFormat="1" applyFont="1" applyFill="1" applyBorder="1" applyAlignment="1" applyProtection="1">
      <alignment horizontal="center" vertical="center"/>
    </xf>
    <xf numFmtId="0" fontId="32" fillId="0" borderId="3" xfId="1" applyNumberFormat="1" applyFont="1" applyFill="1" applyBorder="1" applyAlignment="1">
      <alignment horizontal="left" vertical="center" wrapText="1"/>
    </xf>
    <xf numFmtId="165" fontId="35" fillId="0" borderId="3" xfId="3" applyNumberFormat="1" applyFont="1" applyFill="1" applyBorder="1" applyAlignment="1" applyProtection="1">
      <alignment horizontal="center" vertical="center"/>
    </xf>
    <xf numFmtId="165" fontId="32" fillId="0" borderId="3" xfId="3" applyNumberFormat="1" applyFont="1" applyFill="1" applyBorder="1" applyAlignment="1" applyProtection="1">
      <alignment horizontal="center" vertical="center"/>
    </xf>
    <xf numFmtId="165" fontId="24" fillId="0" borderId="3" xfId="3" applyNumberFormat="1" applyFont="1" applyFill="1" applyBorder="1" applyAlignment="1" applyProtection="1">
      <alignment horizontal="center" vertical="center"/>
    </xf>
    <xf numFmtId="3" fontId="23" fillId="0" borderId="3" xfId="3" applyNumberFormat="1" applyFont="1" applyFill="1" applyBorder="1" applyAlignment="1" applyProtection="1">
      <alignment horizontal="center" vertical="center"/>
    </xf>
    <xf numFmtId="165" fontId="24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165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4" borderId="5" xfId="0" applyNumberFormat="1" applyFont="1" applyFill="1" applyBorder="1" applyAlignment="1" applyProtection="1">
      <alignment horizontal="left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3" xfId="1" applyNumberFormat="1" applyFont="1" applyFill="1" applyBorder="1" applyAlignment="1">
      <alignment horizontal="left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165" fontId="3" fillId="0" borderId="5" xfId="0" applyNumberFormat="1" applyFont="1" applyFill="1" applyBorder="1" applyAlignment="1" applyProtection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 applyProtection="1">
      <alignment horizontal="left" vertical="center" wrapText="1"/>
    </xf>
    <xf numFmtId="166" fontId="6" fillId="0" borderId="3" xfId="0" applyNumberFormat="1" applyFont="1" applyFill="1" applyBorder="1" applyAlignment="1" applyProtection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center" vertical="center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165" fontId="3" fillId="4" borderId="3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3" fontId="3" fillId="3" borderId="3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5" xfId="1" applyNumberFormat="1" applyFont="1" applyFill="1" applyBorder="1" applyAlignment="1">
      <alignment horizontal="left" vertical="center" wrapText="1"/>
    </xf>
    <xf numFmtId="0" fontId="3" fillId="3" borderId="2" xfId="1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 wrapText="1"/>
    </xf>
    <xf numFmtId="49" fontId="3" fillId="3" borderId="5" xfId="0" applyNumberFormat="1" applyFont="1" applyFill="1" applyBorder="1" applyAlignment="1" applyProtection="1">
      <alignment vertical="center" wrapText="1"/>
    </xf>
    <xf numFmtId="49" fontId="3" fillId="3" borderId="2" xfId="0" applyNumberFormat="1" applyFont="1" applyFill="1" applyBorder="1" applyAlignment="1" applyProtection="1">
      <alignment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5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5" xfId="0" applyNumberFormat="1" applyFont="1" applyFill="1" applyBorder="1" applyAlignment="1" applyProtection="1">
      <alignment horizontal="left" vertical="center" wrapText="1"/>
    </xf>
    <xf numFmtId="0" fontId="3" fillId="4" borderId="5" xfId="1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 applyProtection="1">
      <alignment vertical="center" wrapText="1"/>
    </xf>
    <xf numFmtId="49" fontId="3" fillId="4" borderId="5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3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3" fillId="5" borderId="1" xfId="0" applyNumberFormat="1" applyFont="1" applyFill="1" applyBorder="1" applyAlignment="1" applyProtection="1">
      <alignment horizontal="center" vertical="center"/>
    </xf>
    <xf numFmtId="165" fontId="3" fillId="5" borderId="5" xfId="0" applyNumberFormat="1" applyFont="1" applyFill="1" applyBorder="1" applyAlignment="1" applyProtection="1">
      <alignment horizontal="center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1" fillId="5" borderId="3" xfId="0" applyNumberFormat="1" applyFont="1" applyFill="1" applyBorder="1" applyAlignment="1" applyProtection="1">
      <alignment horizontal="center" vertical="center"/>
    </xf>
    <xf numFmtId="165" fontId="1" fillId="5" borderId="1" xfId="0" applyNumberFormat="1" applyFont="1" applyFill="1" applyBorder="1" applyAlignment="1" applyProtection="1">
      <alignment horizontal="center" vertical="center"/>
    </xf>
    <xf numFmtId="165" fontId="1" fillId="5" borderId="2" xfId="0" applyNumberFormat="1" applyFont="1" applyFill="1" applyBorder="1" applyAlignment="1" applyProtection="1">
      <alignment horizontal="center" vertical="center"/>
    </xf>
    <xf numFmtId="165" fontId="3" fillId="5" borderId="3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/>
    </xf>
    <xf numFmtId="166" fontId="3" fillId="2" borderId="5" xfId="0" applyNumberFormat="1" applyFont="1" applyFill="1" applyBorder="1" applyAlignment="1" applyProtection="1">
      <alignment horizontal="left" vertical="center" wrapText="1"/>
    </xf>
    <xf numFmtId="166" fontId="3" fillId="2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66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49" fontId="24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NumberFormat="1" applyFont="1" applyFill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left" vertical="center" wrapText="1"/>
    </xf>
    <xf numFmtId="0" fontId="32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left" vertical="center" wrapText="1"/>
    </xf>
    <xf numFmtId="3" fontId="23" fillId="0" borderId="3" xfId="1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24" fillId="0" borderId="3" xfId="0" applyNumberFormat="1" applyFont="1" applyFill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left" vertical="center" wrapText="1"/>
    </xf>
    <xf numFmtId="3" fontId="32" fillId="0" borderId="3" xfId="1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 applyProtection="1">
      <alignment vertical="center" wrapText="1"/>
    </xf>
    <xf numFmtId="0" fontId="32" fillId="0" borderId="3" xfId="1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165" fontId="23" fillId="0" borderId="3" xfId="0" applyNumberFormat="1" applyFont="1" applyFill="1" applyBorder="1" applyAlignment="1" applyProtection="1">
      <alignment horizontal="center"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 applyProtection="1">
      <alignment horizontal="center" vertical="center"/>
    </xf>
    <xf numFmtId="166" fontId="24" fillId="0" borderId="3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166" fontId="23" fillId="0" borderId="3" xfId="0" applyNumberFormat="1" applyFont="1" applyFill="1" applyBorder="1" applyAlignment="1" applyProtection="1">
      <alignment horizontal="center" vertical="center" wrapText="1"/>
    </xf>
    <xf numFmtId="166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165" fontId="23" fillId="0" borderId="3" xfId="1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 applyProtection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49" fontId="32" fillId="0" borderId="2" xfId="0" applyNumberFormat="1" applyFont="1" applyFill="1" applyBorder="1" applyAlignment="1" applyProtection="1">
      <alignment horizontal="left" vertical="center" wrapText="1"/>
    </xf>
    <xf numFmtId="165" fontId="32" fillId="0" borderId="1" xfId="3" applyNumberFormat="1" applyFont="1" applyFill="1" applyBorder="1" applyAlignment="1" applyProtection="1">
      <alignment horizontal="center" vertical="center"/>
    </xf>
    <xf numFmtId="165" fontId="32" fillId="0" borderId="2" xfId="3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horizontal="center" vertical="center" wrapText="1"/>
    </xf>
    <xf numFmtId="49" fontId="32" fillId="0" borderId="2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0" fontId="32" fillId="0" borderId="5" xfId="0" applyNumberFormat="1" applyFont="1" applyFill="1" applyBorder="1" applyAlignment="1" applyProtection="1">
      <alignment horizontal="left" vertical="center" wrapText="1"/>
    </xf>
    <xf numFmtId="0" fontId="32" fillId="0" borderId="2" xfId="0" applyNumberFormat="1" applyFont="1" applyFill="1" applyBorder="1" applyAlignment="1" applyProtection="1">
      <alignment horizontal="left" vertical="center" wrapText="1"/>
    </xf>
    <xf numFmtId="49" fontId="32" fillId="0" borderId="5" xfId="0" applyNumberFormat="1" applyFont="1" applyFill="1" applyBorder="1" applyAlignment="1" applyProtection="1">
      <alignment horizontal="left" vertical="center" wrapText="1"/>
    </xf>
    <xf numFmtId="3" fontId="32" fillId="0" borderId="1" xfId="1" applyNumberFormat="1" applyFont="1" applyFill="1" applyBorder="1" applyAlignment="1">
      <alignment horizontal="center" vertical="center" wrapText="1"/>
    </xf>
    <xf numFmtId="3" fontId="32" fillId="0" borderId="5" xfId="1" applyNumberFormat="1" applyFont="1" applyFill="1" applyBorder="1" applyAlignment="1">
      <alignment horizontal="center" vertical="center" wrapText="1"/>
    </xf>
    <xf numFmtId="3" fontId="32" fillId="0" borderId="2" xfId="1" applyNumberFormat="1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32" fillId="0" borderId="2" xfId="1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3" fontId="10" fillId="10" borderId="3" xfId="1" applyNumberFormat="1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3" fontId="27" fillId="6" borderId="3" xfId="0" applyNumberFormat="1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3" fontId="10" fillId="10" borderId="1" xfId="1" applyNumberFormat="1" applyFont="1" applyFill="1" applyBorder="1" applyAlignment="1">
      <alignment horizontal="center" vertical="center" wrapText="1"/>
    </xf>
    <xf numFmtId="3" fontId="10" fillId="10" borderId="2" xfId="1" applyNumberFormat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3" fontId="10" fillId="7" borderId="1" xfId="1" applyNumberFormat="1" applyFont="1" applyFill="1" applyBorder="1" applyAlignment="1">
      <alignment horizontal="center" vertical="center" wrapText="1"/>
    </xf>
    <xf numFmtId="3" fontId="10" fillId="7" borderId="5" xfId="1" applyNumberFormat="1" applyFont="1" applyFill="1" applyBorder="1" applyAlignment="1">
      <alignment horizontal="center" vertical="center" wrapText="1"/>
    </xf>
    <xf numFmtId="3" fontId="10" fillId="7" borderId="2" xfId="1" applyNumberFormat="1" applyFont="1" applyFill="1" applyBorder="1" applyAlignment="1">
      <alignment horizontal="center" vertical="center" wrapText="1"/>
    </xf>
    <xf numFmtId="0" fontId="10" fillId="10" borderId="1" xfId="1" applyNumberFormat="1" applyFont="1" applyFill="1" applyBorder="1" applyAlignment="1">
      <alignment horizontal="center" vertical="center" wrapText="1"/>
    </xf>
    <xf numFmtId="0" fontId="10" fillId="10" borderId="2" xfId="1" applyNumberFormat="1" applyFont="1" applyFill="1" applyBorder="1" applyAlignment="1">
      <alignment horizontal="center" vertical="center" wrapText="1"/>
    </xf>
    <xf numFmtId="0" fontId="10" fillId="10" borderId="5" xfId="1" applyNumberFormat="1" applyFont="1" applyFill="1" applyBorder="1" applyAlignment="1">
      <alignment horizontal="center" vertical="center" wrapText="1"/>
    </xf>
    <xf numFmtId="3" fontId="10" fillId="10" borderId="5" xfId="1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/>
    </xf>
    <xf numFmtId="1" fontId="10" fillId="10" borderId="2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3" fontId="10" fillId="10" borderId="5" xfId="0" applyNumberFormat="1" applyFont="1" applyFill="1" applyBorder="1" applyAlignment="1">
      <alignment horizontal="center" vertical="center"/>
    </xf>
    <xf numFmtId="3" fontId="10" fillId="10" borderId="2" xfId="0" applyNumberFormat="1" applyFont="1" applyFill="1" applyBorder="1" applyAlignment="1">
      <alignment horizontal="center" vertical="center"/>
    </xf>
    <xf numFmtId="165" fontId="10" fillId="10" borderId="1" xfId="1" applyNumberFormat="1" applyFont="1" applyFill="1" applyBorder="1" applyAlignment="1">
      <alignment horizontal="center" vertical="center" wrapText="1"/>
    </xf>
    <xf numFmtId="165" fontId="10" fillId="10" borderId="5" xfId="1" applyNumberFormat="1" applyFont="1" applyFill="1" applyBorder="1" applyAlignment="1">
      <alignment horizontal="center" vertical="center" wrapText="1"/>
    </xf>
    <xf numFmtId="165" fontId="10" fillId="10" borderId="2" xfId="1" applyNumberFormat="1" applyFont="1" applyFill="1" applyBorder="1" applyAlignment="1">
      <alignment horizontal="center" vertical="center" wrapText="1"/>
    </xf>
    <xf numFmtId="0" fontId="10" fillId="10" borderId="3" xfId="1" applyNumberFormat="1" applyFont="1" applyFill="1" applyBorder="1" applyAlignment="1">
      <alignment horizontal="center" vertical="center" wrapText="1"/>
    </xf>
    <xf numFmtId="165" fontId="10" fillId="10" borderId="3" xfId="1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3" fontId="30" fillId="10" borderId="1" xfId="1" applyNumberFormat="1" applyFont="1" applyFill="1" applyBorder="1" applyAlignment="1">
      <alignment horizontal="center" vertical="center" wrapText="1"/>
    </xf>
    <xf numFmtId="3" fontId="30" fillId="10" borderId="2" xfId="1" applyNumberFormat="1" applyFont="1" applyFill="1" applyBorder="1" applyAlignment="1">
      <alignment horizontal="center" vertical="center" wrapText="1"/>
    </xf>
    <xf numFmtId="0" fontId="3" fillId="10" borderId="1" xfId="1" applyNumberFormat="1" applyFont="1" applyFill="1" applyBorder="1" applyAlignment="1">
      <alignment horizontal="center" vertical="center" wrapText="1"/>
    </xf>
    <xf numFmtId="0" fontId="3" fillId="10" borderId="5" xfId="1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 applyProtection="1">
      <alignment horizontal="center" vertical="center"/>
    </xf>
    <xf numFmtId="0" fontId="3" fillId="10" borderId="3" xfId="1" applyNumberFormat="1" applyFont="1" applyFill="1" applyBorder="1" applyAlignment="1">
      <alignment horizontal="left" vertical="center" wrapText="1"/>
    </xf>
    <xf numFmtId="0" fontId="3" fillId="10" borderId="1" xfId="1" applyNumberFormat="1" applyFont="1" applyFill="1" applyBorder="1" applyAlignment="1">
      <alignment horizontal="left" vertical="center" wrapText="1"/>
    </xf>
    <xf numFmtId="0" fontId="3" fillId="10" borderId="2" xfId="1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 applyProtection="1">
      <alignment horizontal="center" vertical="center"/>
    </xf>
    <xf numFmtId="165" fontId="3" fillId="4" borderId="2" xfId="0" applyNumberFormat="1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/>
    </xf>
    <xf numFmtId="49" fontId="3" fillId="8" borderId="1" xfId="0" applyNumberFormat="1" applyFont="1" applyFill="1" applyBorder="1" applyAlignment="1" applyProtection="1">
      <alignment horizontal="left" vertical="center" wrapText="1"/>
    </xf>
    <xf numFmtId="49" fontId="3" fillId="8" borderId="2" xfId="0" applyNumberFormat="1" applyFont="1" applyFill="1" applyBorder="1" applyAlignment="1" applyProtection="1">
      <alignment horizontal="left" vertical="center" wrapText="1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1" fillId="8" borderId="2" xfId="0" applyNumberFormat="1" applyFont="1" applyFill="1" applyBorder="1" applyAlignment="1" applyProtection="1">
      <alignment horizontal="left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3" fontId="3" fillId="6" borderId="3" xfId="1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5" xfId="1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49" fontId="3" fillId="8" borderId="3" xfId="0" applyNumberFormat="1" applyFont="1" applyFill="1" applyBorder="1" applyAlignment="1" applyProtection="1">
      <alignment horizontal="left" vertical="center" wrapText="1"/>
    </xf>
    <xf numFmtId="0" fontId="1" fillId="8" borderId="3" xfId="0" applyNumberFormat="1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10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3" fillId="10" borderId="5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 applyProtection="1">
      <alignment vertical="center" wrapText="1"/>
    </xf>
    <xf numFmtId="49" fontId="1" fillId="8" borderId="2" xfId="0" applyNumberFormat="1" applyFont="1" applyFill="1" applyBorder="1" applyAlignment="1" applyProtection="1">
      <alignment vertical="center" wrapText="1"/>
    </xf>
    <xf numFmtId="49" fontId="3" fillId="8" borderId="3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49" fontId="3" fillId="4" borderId="11" xfId="0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 applyProtection="1">
      <alignment horizontal="left" vertical="center" wrapText="1"/>
    </xf>
    <xf numFmtId="166" fontId="3" fillId="4" borderId="1" xfId="0" applyNumberFormat="1" applyFont="1" applyFill="1" applyBorder="1" applyAlignment="1" applyProtection="1">
      <alignment horizontal="left" vertical="center" wrapText="1"/>
    </xf>
    <xf numFmtId="166" fontId="3" fillId="4" borderId="5" xfId="0" applyNumberFormat="1" applyFont="1" applyFill="1" applyBorder="1" applyAlignment="1" applyProtection="1">
      <alignment horizontal="left" vertical="center" wrapText="1"/>
    </xf>
    <xf numFmtId="166" fontId="3" fillId="4" borderId="2" xfId="0" applyNumberFormat="1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3" fontId="10" fillId="10" borderId="1" xfId="1" applyNumberFormat="1" applyFont="1" applyFill="1" applyBorder="1" applyAlignment="1">
      <alignment horizontal="center" vertical="center"/>
    </xf>
    <xf numFmtId="3" fontId="10" fillId="10" borderId="2" xfId="1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 applyProtection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4" fillId="0" borderId="0" xfId="2" applyFont="1" applyFill="1" applyBorder="1" applyAlignment="1" applyProtection="1">
      <alignment horizontal="center" vertical="top" wrapText="1"/>
    </xf>
    <xf numFmtId="0" fontId="23" fillId="0" borderId="0" xfId="2" applyFont="1" applyFill="1" applyBorder="1" applyAlignment="1" applyProtection="1">
      <alignment horizontal="right" vertical="center"/>
    </xf>
    <xf numFmtId="0" fontId="23" fillId="0" borderId="0" xfId="2" applyFont="1" applyFill="1" applyBorder="1" applyAlignment="1" applyProtection="1">
      <alignment horizontal="center" vertical="center" wrapText="1"/>
    </xf>
    <xf numFmtId="0" fontId="16" fillId="0" borderId="0" xfId="2" applyFill="1"/>
    <xf numFmtId="0" fontId="23" fillId="0" borderId="1" xfId="2" applyNumberFormat="1" applyFont="1" applyFill="1" applyBorder="1" applyAlignment="1" applyProtection="1">
      <alignment horizontal="center" vertical="center" wrapText="1"/>
    </xf>
    <xf numFmtId="0" fontId="23" fillId="0" borderId="2" xfId="2" applyNumberFormat="1" applyFont="1" applyFill="1" applyBorder="1" applyAlignment="1" applyProtection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 wrapText="1"/>
    </xf>
    <xf numFmtId="0" fontId="23" fillId="0" borderId="2" xfId="2" applyFont="1" applyFill="1" applyBorder="1" applyAlignment="1" applyProtection="1">
      <alignment horizontal="center" vertical="center" wrapText="1"/>
    </xf>
    <xf numFmtId="0" fontId="23" fillId="0" borderId="14" xfId="2" applyNumberFormat="1" applyFont="1" applyFill="1" applyBorder="1" applyAlignment="1" applyProtection="1">
      <alignment horizontal="center" vertical="center" wrapText="1"/>
    </xf>
    <xf numFmtId="0" fontId="24" fillId="0" borderId="3" xfId="2" applyNumberFormat="1" applyFont="1" applyFill="1" applyBorder="1" applyAlignment="1" applyProtection="1">
      <alignment horizontal="left" vertical="top" wrapText="1"/>
    </xf>
    <xf numFmtId="0" fontId="23" fillId="0" borderId="3" xfId="2" applyNumberFormat="1" applyFont="1" applyFill="1" applyBorder="1" applyAlignment="1" applyProtection="1">
      <alignment horizontal="left" vertical="top" wrapText="1"/>
    </xf>
    <xf numFmtId="49" fontId="24" fillId="0" borderId="4" xfId="2" applyNumberFormat="1" applyFont="1" applyFill="1" applyBorder="1" applyAlignment="1" applyProtection="1">
      <alignment horizontal="left" vertical="top" wrapText="1"/>
    </xf>
    <xf numFmtId="49" fontId="23" fillId="0" borderId="4" xfId="2" applyNumberFormat="1" applyFont="1" applyFill="1" applyBorder="1" applyAlignment="1" applyProtection="1">
      <alignment horizontal="left" vertical="top" wrapText="1"/>
    </xf>
    <xf numFmtId="0" fontId="24" fillId="0" borderId="1" xfId="2" applyNumberFormat="1" applyFont="1" applyFill="1" applyBorder="1" applyAlignment="1" applyProtection="1">
      <alignment horizontal="left" vertical="top" wrapText="1"/>
    </xf>
    <xf numFmtId="0" fontId="24" fillId="0" borderId="5" xfId="2" applyNumberFormat="1" applyFont="1" applyFill="1" applyBorder="1" applyAlignment="1" applyProtection="1">
      <alignment horizontal="left" vertical="top" wrapText="1"/>
    </xf>
    <xf numFmtId="0" fontId="24" fillId="0" borderId="2" xfId="2" applyNumberFormat="1" applyFont="1" applyFill="1" applyBorder="1" applyAlignment="1" applyProtection="1">
      <alignment horizontal="left" vertical="top" wrapText="1"/>
    </xf>
    <xf numFmtId="0" fontId="23" fillId="0" borderId="1" xfId="2" applyNumberFormat="1" applyFont="1" applyFill="1" applyBorder="1" applyAlignment="1" applyProtection="1">
      <alignment horizontal="left" vertical="top" wrapText="1"/>
    </xf>
    <xf numFmtId="0" fontId="23" fillId="0" borderId="5" xfId="2" applyNumberFormat="1" applyFont="1" applyFill="1" applyBorder="1" applyAlignment="1" applyProtection="1">
      <alignment horizontal="left" vertical="top" wrapText="1"/>
    </xf>
    <xf numFmtId="0" fontId="23" fillId="0" borderId="2" xfId="2" applyNumberFormat="1" applyFont="1" applyFill="1" applyBorder="1" applyAlignment="1" applyProtection="1">
      <alignment horizontal="left" vertical="top" wrapText="1"/>
    </xf>
    <xf numFmtId="0" fontId="21" fillId="0" borderId="1" xfId="2" applyNumberFormat="1" applyFont="1" applyFill="1" applyBorder="1" applyAlignment="1" applyProtection="1">
      <alignment horizontal="left" vertical="top" wrapText="1"/>
    </xf>
    <xf numFmtId="0" fontId="21" fillId="0" borderId="5" xfId="2" applyNumberFormat="1" applyFont="1" applyFill="1" applyBorder="1" applyAlignment="1" applyProtection="1">
      <alignment horizontal="left" vertical="top" wrapText="1"/>
    </xf>
    <xf numFmtId="0" fontId="21" fillId="0" borderId="2" xfId="2" applyNumberFormat="1" applyFont="1" applyFill="1" applyBorder="1" applyAlignment="1" applyProtection="1">
      <alignment horizontal="left" vertical="top" wrapText="1"/>
    </xf>
    <xf numFmtId="0" fontId="23" fillId="0" borderId="1" xfId="2" applyNumberFormat="1" applyFont="1" applyFill="1" applyBorder="1" applyAlignment="1" applyProtection="1">
      <alignment vertical="top" wrapText="1"/>
    </xf>
    <xf numFmtId="0" fontId="23" fillId="0" borderId="5" xfId="2" applyNumberFormat="1" applyFont="1" applyFill="1" applyBorder="1" applyAlignment="1" applyProtection="1">
      <alignment vertical="top" wrapText="1"/>
    </xf>
    <xf numFmtId="0" fontId="23" fillId="0" borderId="2" xfId="2" applyNumberFormat="1" applyFont="1" applyFill="1" applyBorder="1" applyAlignment="1" applyProtection="1">
      <alignment vertical="top" wrapText="1"/>
    </xf>
    <xf numFmtId="49" fontId="23" fillId="0" borderId="1" xfId="2" applyNumberFormat="1" applyFont="1" applyFill="1" applyBorder="1" applyAlignment="1" applyProtection="1">
      <alignment horizontal="left" vertical="top" wrapText="1"/>
    </xf>
    <xf numFmtId="49" fontId="23" fillId="0" borderId="5" xfId="2" applyNumberFormat="1" applyFont="1" applyFill="1" applyBorder="1" applyAlignment="1" applyProtection="1">
      <alignment horizontal="left" vertical="top" wrapText="1"/>
    </xf>
    <xf numFmtId="49" fontId="23" fillId="0" borderId="2" xfId="2" applyNumberFormat="1" applyFont="1" applyFill="1" applyBorder="1" applyAlignment="1" applyProtection="1">
      <alignment horizontal="left" vertical="top" wrapText="1"/>
    </xf>
    <xf numFmtId="0" fontId="3" fillId="6" borderId="3" xfId="1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17" fillId="0" borderId="3" xfId="0" applyNumberFormat="1" applyFont="1" applyFill="1" applyBorder="1" applyAlignment="1" applyProtection="1">
      <alignment horizontal="left" vertical="center" wrapText="1"/>
    </xf>
    <xf numFmtId="49" fontId="1" fillId="8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3" fillId="6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0" fillId="4" borderId="3" xfId="1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6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 applyProtection="1">
      <alignment horizontal="center" vertical="center"/>
    </xf>
    <xf numFmtId="3" fontId="10" fillId="6" borderId="1" xfId="1" applyNumberFormat="1" applyFont="1" applyFill="1" applyBorder="1" applyAlignment="1">
      <alignment horizontal="center" vertical="center" wrapText="1"/>
    </xf>
    <xf numFmtId="3" fontId="10" fillId="6" borderId="2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/>
    </xf>
    <xf numFmtId="165" fontId="1" fillId="4" borderId="2" xfId="0" applyNumberFormat="1" applyFont="1" applyFill="1" applyBorder="1" applyAlignment="1" applyProtection="1">
      <alignment horizontal="center" vertical="center"/>
    </xf>
    <xf numFmtId="165" fontId="10" fillId="6" borderId="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3" fontId="10" fillId="6" borderId="3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3" fontId="10" fillId="4" borderId="2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</cellXfs>
  <cellStyles count="14">
    <cellStyle name="Normal" xfId="1" xr:uid="{00000000-0005-0000-0000-000000000000}"/>
    <cellStyle name="Денежный" xfId="7" builtinId="4"/>
    <cellStyle name="Обычный" xfId="0" builtinId="0"/>
    <cellStyle name="Обычный 2" xfId="2" xr:uid="{00000000-0005-0000-0000-000003000000}"/>
    <cellStyle name="Обычный 3" xfId="4" xr:uid="{00000000-0005-0000-0000-000004000000}"/>
    <cellStyle name="Обычный 3 2" xfId="8" xr:uid="{00000000-0005-0000-0000-000005000000}"/>
    <cellStyle name="Обычный 3 2 2" xfId="5" xr:uid="{00000000-0005-0000-0000-000006000000}"/>
    <cellStyle name="Обычный 3 2 2 2" xfId="11" xr:uid="{00000000-0005-0000-0000-000007000000}"/>
    <cellStyle name="Обычный 3 2 2 3" xfId="12" xr:uid="{00000000-0005-0000-0000-000008000000}"/>
    <cellStyle name="Обычный 3 3" xfId="13" xr:uid="{00000000-0005-0000-0000-000009000000}"/>
    <cellStyle name="Обычный 4" xfId="10" xr:uid="{00000000-0005-0000-0000-00000A000000}"/>
    <cellStyle name="Процентный" xfId="9" builtinId="5"/>
    <cellStyle name="Финансовый 2" xfId="3" xr:uid="{00000000-0005-0000-0000-00000C000000}"/>
    <cellStyle name="Финансовый 3" xfId="6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i/AppData/Local/Microsoft/Windows/Temporary%20Internet%20Files/Content.Outlook/IR635QGZ/&#1048;&#1079;&#1084;&#1077;&#1085;&#1077;&#1085;&#1080;&#1103;%20&#1074;%20&#1043;&#1055;%20%20&#1080;&#1102;&#1085;&#1100;/&#1055;&#1088;&#1080;&#1083;&#1086;&#1078;&#1077;&#1085;&#1080;&#1077;%20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i/AppData/Local/Microsoft/Windows/Temporary%20Internet%20Files/Content.Outlook/IR635QGZ/&#1055;&#1088;&#1080;&#1083;&#1086;&#1078;&#1077;&#1085;&#1080;&#1077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19/10%20%20&#1055;&#1088;&#1086;&#1077;&#1082;&#1090;%20&#1057;&#1090;&#1088;&#1086;&#1081;&#1082;&#1072;/&#1043;&#1055;%20&#1085;&#1072;%201.10/&#1055;&#1088;&#1080;&#1083;&#1086;&#1078;&#1077;&#1085;&#1080;&#1077;%20%209%20&#1089;%20&#1072;&#1087;&#1087;&#1072;&#1088;&#1072;&#1090;&#1086;&#108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19/10%20%20&#1055;&#1088;&#1086;&#1077;&#1082;&#1090;%20&#1057;&#1090;&#1088;&#1086;&#1081;&#1082;&#1072;/&#1043;&#1055;%20&#1085;&#1072;%201.10/&#1055;&#1088;&#1080;&#1083;&#1086;&#1078;&#1077;&#1085;&#1080;&#1077;%20%209%20&#1059;&#1058;&#1054;&#1063;&#10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19/10%20%20&#1055;&#1088;&#1086;&#1077;&#1082;&#1090;%20&#1057;&#1090;&#1088;&#1086;&#1081;&#1082;&#1072;/&#1043;&#1055;%20&#1085;&#1072;%201.10/&#1055;&#1088;&#1080;&#1083;&#1086;&#1078;&#1077;&#1085;&#1080;&#1077;%20%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19/10%20%20&#1055;&#1088;&#1086;&#1077;&#1082;&#1090;%20&#1057;&#1090;&#1088;&#1086;&#1081;&#1082;&#1072;/&#1043;&#1055;%20&#1085;&#1072;%201.10/&#1055;&#1088;&#1080;&#1083;&#1086;&#1078;&#1077;&#1085;&#1080;&#1077;%20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0 "/>
      <sheetName val="сопоставит"/>
    </sheetNames>
    <sheetDataSet>
      <sheetData sheetId="0" refreshError="1">
        <row r="26">
          <cell r="E26">
            <v>26270630.399999999</v>
          </cell>
        </row>
        <row r="28">
          <cell r="E28">
            <v>27718065.699999999</v>
          </cell>
        </row>
        <row r="29">
          <cell r="E29">
            <v>2640667.6</v>
          </cell>
        </row>
        <row r="31">
          <cell r="E31">
            <v>4779</v>
          </cell>
        </row>
        <row r="33">
          <cell r="E33">
            <v>3402.4</v>
          </cell>
        </row>
        <row r="35">
          <cell r="E35">
            <v>9654.2000000000007</v>
          </cell>
        </row>
        <row r="38">
          <cell r="E38">
            <v>2012533</v>
          </cell>
        </row>
        <row r="39">
          <cell r="E39">
            <v>12082.8</v>
          </cell>
        </row>
        <row r="44">
          <cell r="E44">
            <v>1553159.6</v>
          </cell>
        </row>
        <row r="48">
          <cell r="E48">
            <v>9246534.9000000004</v>
          </cell>
        </row>
        <row r="51">
          <cell r="E51">
            <v>4779</v>
          </cell>
        </row>
        <row r="53">
          <cell r="E53">
            <v>3402.4</v>
          </cell>
        </row>
        <row r="55">
          <cell r="E55">
            <v>9654.2000000000007</v>
          </cell>
        </row>
        <row r="63">
          <cell r="E63">
            <v>165633.30000000002</v>
          </cell>
        </row>
        <row r="68">
          <cell r="E68">
            <v>4383.5</v>
          </cell>
        </row>
        <row r="69">
          <cell r="E69">
            <v>5395.4</v>
          </cell>
        </row>
        <row r="73">
          <cell r="E73">
            <v>9732.2000000000007</v>
          </cell>
        </row>
        <row r="83">
          <cell r="E83">
            <v>800</v>
          </cell>
        </row>
        <row r="93">
          <cell r="E93">
            <v>919392.1</v>
          </cell>
        </row>
        <row r="94">
          <cell r="E94">
            <v>155535.79999999999</v>
          </cell>
        </row>
        <row r="98">
          <cell r="E98">
            <v>26079.9</v>
          </cell>
        </row>
        <row r="99">
          <cell r="E99">
            <v>50923.9</v>
          </cell>
        </row>
        <row r="103">
          <cell r="E103">
            <v>13191.4</v>
          </cell>
        </row>
        <row r="104">
          <cell r="E104">
            <v>30188.100000000002</v>
          </cell>
        </row>
        <row r="108">
          <cell r="E108">
            <v>807.9</v>
          </cell>
        </row>
        <row r="109">
          <cell r="E109">
            <v>522</v>
          </cell>
        </row>
        <row r="113">
          <cell r="E113">
            <v>351282</v>
          </cell>
        </row>
        <row r="118">
          <cell r="E118">
            <v>936971.4</v>
          </cell>
        </row>
        <row r="123">
          <cell r="E123">
            <v>57276.2</v>
          </cell>
        </row>
        <row r="128">
          <cell r="E128">
            <v>3751658.7</v>
          </cell>
        </row>
        <row r="138">
          <cell r="E138">
            <v>154222.39999999999</v>
          </cell>
        </row>
        <row r="143">
          <cell r="E143">
            <v>140072.70000000001</v>
          </cell>
        </row>
        <row r="153">
          <cell r="E153">
            <v>394315.89999999997</v>
          </cell>
        </row>
        <row r="158">
          <cell r="E158">
            <v>3402.4</v>
          </cell>
        </row>
        <row r="160">
          <cell r="E160">
            <v>9654.2000000000007</v>
          </cell>
        </row>
        <row r="183">
          <cell r="E183">
            <v>52005.9</v>
          </cell>
        </row>
        <row r="188">
          <cell r="E188">
            <v>4450.3</v>
          </cell>
        </row>
        <row r="198">
          <cell r="E198">
            <v>26486.1</v>
          </cell>
        </row>
        <row r="203">
          <cell r="E203">
            <v>22110</v>
          </cell>
        </row>
        <row r="208">
          <cell r="E208">
            <v>348475.1</v>
          </cell>
        </row>
        <row r="213">
          <cell r="E213">
            <v>4121.2</v>
          </cell>
        </row>
        <row r="218">
          <cell r="E218">
            <v>34785.199999999997</v>
          </cell>
        </row>
        <row r="228">
          <cell r="E228">
            <v>47629.299999999996</v>
          </cell>
        </row>
        <row r="238">
          <cell r="E238">
            <v>373483.19999999995</v>
          </cell>
        </row>
        <row r="243">
          <cell r="E243">
            <v>19862.900000000001</v>
          </cell>
        </row>
        <row r="244">
          <cell r="E244">
            <v>74722.5</v>
          </cell>
        </row>
        <row r="253">
          <cell r="E253">
            <v>1113625.7999999998</v>
          </cell>
        </row>
        <row r="258">
          <cell r="E258">
            <v>132851.5</v>
          </cell>
        </row>
        <row r="264">
          <cell r="E264">
            <v>6394.8</v>
          </cell>
        </row>
        <row r="268">
          <cell r="E268">
            <v>209.1</v>
          </cell>
        </row>
        <row r="269">
          <cell r="E269">
            <v>786.3</v>
          </cell>
        </row>
        <row r="274">
          <cell r="E274">
            <v>237585.7</v>
          </cell>
        </row>
        <row r="278">
          <cell r="E278">
            <v>6330.8</v>
          </cell>
        </row>
        <row r="284">
          <cell r="E284">
            <v>634707.5</v>
          </cell>
        </row>
        <row r="293">
          <cell r="E293">
            <v>33326.300000000003</v>
          </cell>
        </row>
        <row r="294">
          <cell r="E294">
            <v>161673.70000000001</v>
          </cell>
        </row>
        <row r="303">
          <cell r="E303">
            <v>50962.600000000006</v>
          </cell>
        </row>
        <row r="304">
          <cell r="E304">
            <v>191716.6</v>
          </cell>
        </row>
        <row r="308">
          <cell r="E308">
            <v>50000</v>
          </cell>
        </row>
        <row r="314">
          <cell r="E314">
            <v>3007.3</v>
          </cell>
        </row>
        <row r="331">
          <cell r="E331">
            <v>4779</v>
          </cell>
        </row>
        <row r="378">
          <cell r="E378">
            <v>107846.2</v>
          </cell>
        </row>
        <row r="379">
          <cell r="E379">
            <v>48000</v>
          </cell>
        </row>
        <row r="386">
          <cell r="E386">
            <v>246821.9</v>
          </cell>
        </row>
        <row r="393">
          <cell r="E393">
            <v>41000</v>
          </cell>
        </row>
        <row r="394">
          <cell r="E394">
            <v>48000</v>
          </cell>
        </row>
        <row r="413">
          <cell r="E413">
            <v>53550.2</v>
          </cell>
        </row>
        <row r="418">
          <cell r="E418">
            <v>13296</v>
          </cell>
        </row>
        <row r="426">
          <cell r="E426">
            <v>246821.9</v>
          </cell>
        </row>
        <row r="443">
          <cell r="E443">
            <v>33651.9</v>
          </cell>
        </row>
        <row r="448">
          <cell r="E448">
            <v>17116.599999999999</v>
          </cell>
        </row>
        <row r="453">
          <cell r="E453">
            <v>11611.8</v>
          </cell>
        </row>
        <row r="454">
          <cell r="E454">
            <v>220624</v>
          </cell>
        </row>
        <row r="468">
          <cell r="E468">
            <v>2029325.0999999999</v>
          </cell>
        </row>
        <row r="469">
          <cell r="E469">
            <v>818884</v>
          </cell>
        </row>
        <row r="473">
          <cell r="E473">
            <v>1212533</v>
          </cell>
        </row>
        <row r="474">
          <cell r="E474">
            <v>12082.8</v>
          </cell>
        </row>
        <row r="478">
          <cell r="E478">
            <v>2021525.0999999999</v>
          </cell>
        </row>
        <row r="479">
          <cell r="E479">
            <v>3710.8</v>
          </cell>
        </row>
        <row r="483">
          <cell r="E483">
            <v>269804.5</v>
          </cell>
        </row>
        <row r="488">
          <cell r="E488">
            <v>305575</v>
          </cell>
        </row>
        <row r="493">
          <cell r="E493">
            <v>65489.4</v>
          </cell>
        </row>
        <row r="498">
          <cell r="E498">
            <v>543856.69999999995</v>
          </cell>
        </row>
        <row r="503">
          <cell r="E503">
            <v>571545.99999999988</v>
          </cell>
        </row>
        <row r="508">
          <cell r="E508">
            <v>6578.9</v>
          </cell>
        </row>
        <row r="513">
          <cell r="E513">
            <v>92174</v>
          </cell>
        </row>
        <row r="519">
          <cell r="E519">
            <v>3710.8</v>
          </cell>
        </row>
        <row r="523">
          <cell r="E523">
            <v>159550.6</v>
          </cell>
        </row>
        <row r="528">
          <cell r="E528">
            <v>3750</v>
          </cell>
        </row>
        <row r="533">
          <cell r="E533">
            <v>3200</v>
          </cell>
        </row>
        <row r="544">
          <cell r="E544">
            <v>486557.5</v>
          </cell>
        </row>
        <row r="548">
          <cell r="E548">
            <v>7800</v>
          </cell>
        </row>
        <row r="549">
          <cell r="E549">
            <v>194430.7</v>
          </cell>
        </row>
        <row r="574">
          <cell r="E574">
            <v>134185</v>
          </cell>
        </row>
        <row r="579">
          <cell r="E579">
            <v>12082.8</v>
          </cell>
        </row>
        <row r="588">
          <cell r="E588">
            <v>423634.8</v>
          </cell>
        </row>
        <row r="598">
          <cell r="E598">
            <v>672482.5</v>
          </cell>
        </row>
        <row r="603">
          <cell r="E603">
            <v>116415.7</v>
          </cell>
        </row>
        <row r="626">
          <cell r="E626">
            <v>26023808.5</v>
          </cell>
        </row>
        <row r="638">
          <cell r="E638">
            <v>16271979.199999999</v>
          </cell>
        </row>
        <row r="651">
          <cell r="E651">
            <v>17677.3</v>
          </cell>
        </row>
        <row r="656">
          <cell r="E656">
            <v>25721744</v>
          </cell>
        </row>
        <row r="661">
          <cell r="E661">
            <v>284387.20000000001</v>
          </cell>
        </row>
        <row r="666">
          <cell r="E666">
            <v>284387.20000000001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в минфин"/>
      <sheetName val="сопоставит"/>
      <sheetName val="сопост для ЗС"/>
      <sheetName val="лист 1"/>
      <sheetName val="лист2 "/>
      <sheetName val="сопост"/>
    </sheetNames>
    <sheetDataSet>
      <sheetData sheetId="0" refreshError="1">
        <row r="17">
          <cell r="D17">
            <v>29305254.599999998</v>
          </cell>
        </row>
        <row r="49">
          <cell r="E49">
            <v>92376.5</v>
          </cell>
          <cell r="F49">
            <v>92376.5</v>
          </cell>
        </row>
        <row r="53">
          <cell r="E53">
            <v>4383.5</v>
          </cell>
          <cell r="F53">
            <v>4383.5</v>
          </cell>
        </row>
        <row r="54">
          <cell r="E54">
            <v>5395.4</v>
          </cell>
          <cell r="F54">
            <v>5395.4</v>
          </cell>
        </row>
        <row r="57">
          <cell r="E57">
            <v>6850.6</v>
          </cell>
          <cell r="F57">
            <v>6850.6</v>
          </cell>
        </row>
        <row r="65">
          <cell r="E65">
            <v>800</v>
          </cell>
          <cell r="F65">
            <v>800</v>
          </cell>
        </row>
        <row r="73">
          <cell r="E73">
            <v>794901.2</v>
          </cell>
          <cell r="F73">
            <v>794901.2</v>
          </cell>
        </row>
        <row r="74">
          <cell r="E74">
            <v>155535.79999999999</v>
          </cell>
          <cell r="F74">
            <v>155535.79999999999</v>
          </cell>
        </row>
        <row r="77">
          <cell r="E77">
            <v>26079.9</v>
          </cell>
          <cell r="F77">
            <v>26079.9</v>
          </cell>
        </row>
        <row r="78">
          <cell r="E78">
            <v>50923.9</v>
          </cell>
          <cell r="F78">
            <v>50923.9</v>
          </cell>
        </row>
        <row r="81">
          <cell r="E81">
            <v>13191.4</v>
          </cell>
          <cell r="F81">
            <v>13191.4</v>
          </cell>
        </row>
        <row r="82">
          <cell r="E82">
            <v>30188.100000000002</v>
          </cell>
          <cell r="F82">
            <v>30188.100000000002</v>
          </cell>
        </row>
        <row r="85">
          <cell r="D85">
            <v>807.9</v>
          </cell>
          <cell r="E85">
            <v>807.9</v>
          </cell>
          <cell r="F85">
            <v>807.9</v>
          </cell>
        </row>
        <row r="89">
          <cell r="E89">
            <v>259625</v>
          </cell>
          <cell r="F89">
            <v>259625</v>
          </cell>
        </row>
        <row r="93">
          <cell r="E93">
            <v>881414.8</v>
          </cell>
          <cell r="F93">
            <v>881414.8</v>
          </cell>
        </row>
        <row r="97">
          <cell r="F97">
            <v>54121.2</v>
          </cell>
        </row>
        <row r="101">
          <cell r="F101">
            <v>3462444.9</v>
          </cell>
        </row>
        <row r="109">
          <cell r="F109">
            <v>96537.5</v>
          </cell>
        </row>
        <row r="121">
          <cell r="F121">
            <v>360118.2</v>
          </cell>
        </row>
        <row r="129">
          <cell r="D129">
            <v>3402.4</v>
          </cell>
          <cell r="E129">
            <v>3402.4</v>
          </cell>
          <cell r="F129">
            <v>3402.4</v>
          </cell>
        </row>
        <row r="145">
          <cell r="E145">
            <v>51227.1</v>
          </cell>
          <cell r="F145">
            <v>51227.1</v>
          </cell>
        </row>
        <row r="149">
          <cell r="F149">
            <v>4392.1000000000004</v>
          </cell>
        </row>
        <row r="157">
          <cell r="F157">
            <v>28496.1</v>
          </cell>
        </row>
        <row r="161">
          <cell r="E161">
            <v>20100</v>
          </cell>
          <cell r="F161">
            <v>20100</v>
          </cell>
        </row>
        <row r="165">
          <cell r="F165">
            <v>355999.1</v>
          </cell>
        </row>
        <row r="169">
          <cell r="E169">
            <v>4121.2</v>
          </cell>
          <cell r="F169">
            <v>4121.2</v>
          </cell>
        </row>
        <row r="173">
          <cell r="E173">
            <v>33176.800000000003</v>
          </cell>
          <cell r="F173">
            <v>33176.800000000003</v>
          </cell>
        </row>
        <row r="181">
          <cell r="E181">
            <v>42055.1</v>
          </cell>
          <cell r="F181">
            <v>42055.1</v>
          </cell>
        </row>
        <row r="189">
          <cell r="E189">
            <v>273965.40000000002</v>
          </cell>
          <cell r="F189">
            <v>273965.40000000002</v>
          </cell>
        </row>
        <row r="193">
          <cell r="D193">
            <v>19862.900000000001</v>
          </cell>
          <cell r="E193">
            <v>20010.8</v>
          </cell>
          <cell r="F193">
            <v>20010.8</v>
          </cell>
        </row>
        <row r="194">
          <cell r="D194">
            <v>74722.5</v>
          </cell>
          <cell r="E194">
            <v>75279</v>
          </cell>
          <cell r="F194">
            <v>75279</v>
          </cell>
        </row>
        <row r="201">
          <cell r="D201">
            <v>1113625.7999999998</v>
          </cell>
          <cell r="E201">
            <v>772857.4</v>
          </cell>
          <cell r="F201">
            <v>772857.4</v>
          </cell>
        </row>
        <row r="205">
          <cell r="D205">
            <v>132851.5</v>
          </cell>
          <cell r="E205">
            <v>112289.7</v>
          </cell>
          <cell r="F205">
            <v>112289.7</v>
          </cell>
        </row>
        <row r="210">
          <cell r="D210">
            <v>6394.8</v>
          </cell>
          <cell r="E210">
            <v>6394.8</v>
          </cell>
          <cell r="F210">
            <v>6394.8</v>
          </cell>
        </row>
        <row r="213">
          <cell r="D213">
            <v>209.1</v>
          </cell>
        </row>
        <row r="214">
          <cell r="D214">
            <v>786.3</v>
          </cell>
        </row>
        <row r="218">
          <cell r="D218">
            <v>237585.7</v>
          </cell>
          <cell r="E218">
            <v>237628.79999999999</v>
          </cell>
          <cell r="F218">
            <v>237628.79999999999</v>
          </cell>
        </row>
        <row r="221">
          <cell r="D221">
            <v>6330.8</v>
          </cell>
        </row>
        <row r="226">
          <cell r="D226">
            <v>634707.5</v>
          </cell>
        </row>
        <row r="229">
          <cell r="D229">
            <v>33326.300000000003</v>
          </cell>
          <cell r="E229">
            <v>64489.8</v>
          </cell>
          <cell r="F229">
            <v>73146.399999999994</v>
          </cell>
        </row>
        <row r="230">
          <cell r="D230">
            <v>161673.70000000001</v>
          </cell>
          <cell r="E230">
            <v>160510.20000000001</v>
          </cell>
          <cell r="F230">
            <v>151853.6</v>
          </cell>
        </row>
        <row r="241">
          <cell r="D241">
            <v>50962.600000000006</v>
          </cell>
        </row>
        <row r="245">
          <cell r="D245">
            <v>50000</v>
          </cell>
        </row>
        <row r="250">
          <cell r="D250">
            <v>3007.3</v>
          </cell>
          <cell r="E250">
            <v>46988.1</v>
          </cell>
          <cell r="F250">
            <v>12685.099999999999</v>
          </cell>
        </row>
        <row r="254">
          <cell r="E254">
            <v>301.2</v>
          </cell>
          <cell r="F254">
            <v>300.8</v>
          </cell>
        </row>
        <row r="258">
          <cell r="E258">
            <v>46686.9</v>
          </cell>
          <cell r="F258">
            <v>12384.3</v>
          </cell>
        </row>
        <row r="281">
          <cell r="D281">
            <v>800000</v>
          </cell>
          <cell r="E281">
            <v>754468</v>
          </cell>
          <cell r="F281">
            <v>800000</v>
          </cell>
        </row>
        <row r="297">
          <cell r="D297">
            <v>41000</v>
          </cell>
          <cell r="E297">
            <v>41000</v>
          </cell>
          <cell r="F297">
            <v>41000</v>
          </cell>
        </row>
        <row r="298">
          <cell r="D298">
            <v>48000</v>
          </cell>
          <cell r="E298">
            <v>48000</v>
          </cell>
          <cell r="F298">
            <v>48000</v>
          </cell>
        </row>
        <row r="309">
          <cell r="D309">
            <v>53550.2</v>
          </cell>
          <cell r="E309">
            <v>9990.2000000000007</v>
          </cell>
          <cell r="F309">
            <v>9990.2000000000007</v>
          </cell>
        </row>
        <row r="313">
          <cell r="D313">
            <v>12504</v>
          </cell>
          <cell r="E313">
            <v>5188</v>
          </cell>
          <cell r="F313">
            <v>5188</v>
          </cell>
        </row>
        <row r="329">
          <cell r="D329">
            <v>33651.9</v>
          </cell>
          <cell r="E329">
            <v>27812.799999999999</v>
          </cell>
          <cell r="F329">
            <v>27812.799999999999</v>
          </cell>
        </row>
        <row r="333">
          <cell r="D333">
            <v>17116.599999999999</v>
          </cell>
          <cell r="E333">
            <v>17116.599999999999</v>
          </cell>
          <cell r="F333">
            <v>17116.599999999999</v>
          </cell>
        </row>
        <row r="337">
          <cell r="D337">
            <v>11611.8</v>
          </cell>
          <cell r="E337">
            <v>39207.1</v>
          </cell>
          <cell r="F337">
            <v>10964.2</v>
          </cell>
        </row>
        <row r="338">
          <cell r="D338">
            <v>220624</v>
          </cell>
          <cell r="E338">
            <v>744935</v>
          </cell>
          <cell r="F338">
            <v>208319.4</v>
          </cell>
        </row>
        <row r="361">
          <cell r="E361">
            <v>221494</v>
          </cell>
          <cell r="F361">
            <v>221494</v>
          </cell>
        </row>
        <row r="365">
          <cell r="E365">
            <v>65489.4</v>
          </cell>
          <cell r="F365">
            <v>65489.4</v>
          </cell>
        </row>
        <row r="369">
          <cell r="F369">
            <v>269195.2</v>
          </cell>
        </row>
        <row r="377">
          <cell r="E377">
            <v>6578.9</v>
          </cell>
          <cell r="F377">
            <v>6578.9</v>
          </cell>
        </row>
        <row r="381">
          <cell r="E381">
            <v>90936.6</v>
          </cell>
          <cell r="F381">
            <v>90936.6</v>
          </cell>
        </row>
        <row r="386">
          <cell r="D386">
            <v>3710.8</v>
          </cell>
          <cell r="E386">
            <v>3750.4</v>
          </cell>
          <cell r="F386">
            <v>3800</v>
          </cell>
        </row>
        <row r="389">
          <cell r="F389">
            <v>132051</v>
          </cell>
        </row>
        <row r="393">
          <cell r="D393">
            <v>3750</v>
          </cell>
          <cell r="E393">
            <v>3750</v>
          </cell>
          <cell r="F393">
            <v>3750</v>
          </cell>
        </row>
        <row r="397">
          <cell r="D397">
            <v>3200</v>
          </cell>
        </row>
        <row r="402">
          <cell r="D402">
            <v>486557.5</v>
          </cell>
          <cell r="E402">
            <v>852645.4</v>
          </cell>
          <cell r="F402">
            <v>345981.1</v>
          </cell>
        </row>
        <row r="409">
          <cell r="D409">
            <v>7800</v>
          </cell>
          <cell r="E409">
            <v>8900</v>
          </cell>
          <cell r="F409">
            <v>6900</v>
          </cell>
        </row>
        <row r="410">
          <cell r="D410">
            <v>194430.7</v>
          </cell>
          <cell r="E410">
            <v>221780.3</v>
          </cell>
          <cell r="F410">
            <v>172665.60000000001</v>
          </cell>
        </row>
        <row r="426">
          <cell r="D426">
            <v>134185</v>
          </cell>
        </row>
        <row r="434">
          <cell r="D434">
            <v>12082.8</v>
          </cell>
          <cell r="E434">
            <v>34919.5</v>
          </cell>
        </row>
        <row r="445">
          <cell r="F445">
            <v>849990.5</v>
          </cell>
        </row>
        <row r="453">
          <cell r="D453">
            <v>111415.7</v>
          </cell>
        </row>
        <row r="469">
          <cell r="D469">
            <v>16271979.199999999</v>
          </cell>
          <cell r="E469">
            <v>16271979.199999999</v>
          </cell>
          <cell r="F469">
            <v>16271979.199999999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"/>
      <sheetName val="сопостовит "/>
      <sheetName val="сопост для ЗС"/>
      <sheetName val="печать"/>
    </sheetNames>
    <sheetDataSet>
      <sheetData sheetId="0" refreshError="1">
        <row r="106">
          <cell r="E106">
            <v>3881349.4</v>
          </cell>
        </row>
        <row r="370">
          <cell r="E370">
            <v>305575</v>
          </cell>
        </row>
        <row r="374">
          <cell r="E374">
            <v>14068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"/>
      <sheetName val="сопостовит "/>
      <sheetName val="печать"/>
      <sheetName val="сопост для ЗС"/>
    </sheetNames>
    <sheetDataSet>
      <sheetData sheetId="0" refreshError="1">
        <row r="54">
          <cell r="E54">
            <v>165633.30000000002</v>
          </cell>
        </row>
        <row r="58">
          <cell r="E58">
            <v>4383.5</v>
          </cell>
        </row>
        <row r="62">
          <cell r="E62">
            <v>12796.900000000001</v>
          </cell>
        </row>
        <row r="78">
          <cell r="E78">
            <v>988143.79999999993</v>
          </cell>
        </row>
        <row r="82">
          <cell r="E82">
            <v>26079.9</v>
          </cell>
        </row>
        <row r="94">
          <cell r="E94">
            <v>348982</v>
          </cell>
        </row>
        <row r="98">
          <cell r="E98">
            <v>937701.2</v>
          </cell>
        </row>
        <row r="102">
          <cell r="E102">
            <v>59268.5</v>
          </cell>
        </row>
        <row r="114">
          <cell r="E114">
            <v>229381.1</v>
          </cell>
        </row>
        <row r="118">
          <cell r="E118">
            <v>132561.60000000001</v>
          </cell>
        </row>
        <row r="126">
          <cell r="E126">
            <v>412303.79999999993</v>
          </cell>
        </row>
        <row r="150">
          <cell r="E150">
            <v>50090.6</v>
          </cell>
        </row>
        <row r="154">
          <cell r="E154">
            <v>3175.3</v>
          </cell>
        </row>
        <row r="170">
          <cell r="E170">
            <v>373676.76999999996</v>
          </cell>
        </row>
        <row r="174">
          <cell r="E174">
            <v>4576.8999999999996</v>
          </cell>
        </row>
        <row r="178">
          <cell r="E178">
            <v>33433.5</v>
          </cell>
        </row>
        <row r="186">
          <cell r="E186">
            <v>49729.299999999996</v>
          </cell>
        </row>
        <row r="194">
          <cell r="E194">
            <v>331813.29999999993</v>
          </cell>
        </row>
        <row r="226">
          <cell r="E226">
            <v>5679.8</v>
          </cell>
        </row>
        <row r="246">
          <cell r="F246">
            <v>53041.1</v>
          </cell>
        </row>
        <row r="247">
          <cell r="F247">
            <v>199535.4</v>
          </cell>
        </row>
        <row r="366">
          <cell r="E366">
            <v>291714.8</v>
          </cell>
        </row>
        <row r="382">
          <cell r="E382">
            <v>67324.399999999994</v>
          </cell>
        </row>
        <row r="386">
          <cell r="F386">
            <v>214154.1</v>
          </cell>
        </row>
        <row r="394">
          <cell r="E394">
            <v>9665.4</v>
          </cell>
        </row>
        <row r="398">
          <cell r="E398">
            <v>89966.599999999991</v>
          </cell>
        </row>
        <row r="406">
          <cell r="E406">
            <v>161352.4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"/>
      <sheetName val="сопостовит "/>
      <sheetName val="Приложение 9  (2)"/>
    </sheetNames>
    <sheetDataSet>
      <sheetData sheetId="0">
        <row r="54">
          <cell r="E54">
            <v>165633.30000000002</v>
          </cell>
        </row>
        <row r="59">
          <cell r="E59">
            <v>5395.4</v>
          </cell>
        </row>
        <row r="70">
          <cell r="E70">
            <v>800</v>
          </cell>
        </row>
        <row r="75">
          <cell r="E75">
            <v>237169.8</v>
          </cell>
        </row>
        <row r="79">
          <cell r="E79">
            <v>155535.79999999999</v>
          </cell>
        </row>
        <row r="83">
          <cell r="E83">
            <v>50923.9</v>
          </cell>
        </row>
        <row r="86">
          <cell r="E86">
            <v>13191.4</v>
          </cell>
        </row>
        <row r="87">
          <cell r="E87">
            <v>30188.100000000002</v>
          </cell>
        </row>
        <row r="102">
          <cell r="F102">
            <v>54121.2</v>
          </cell>
        </row>
        <row r="106">
          <cell r="F106">
            <v>3462444.9</v>
          </cell>
        </row>
        <row r="114">
          <cell r="F114">
            <v>96537.5</v>
          </cell>
        </row>
        <row r="118">
          <cell r="F118">
            <v>139099.9</v>
          </cell>
          <cell r="G118">
            <v>139099.9</v>
          </cell>
        </row>
        <row r="122">
          <cell r="F122">
            <v>360118.2</v>
          </cell>
        </row>
        <row r="154">
          <cell r="F154">
            <v>4392.1000000000004</v>
          </cell>
        </row>
        <row r="162">
          <cell r="E162">
            <v>26486.1</v>
          </cell>
          <cell r="F162">
            <v>28496.1</v>
          </cell>
        </row>
        <row r="166">
          <cell r="E166">
            <v>29841.7</v>
          </cell>
        </row>
        <row r="170">
          <cell r="F170">
            <v>355999.1</v>
          </cell>
        </row>
        <row r="247">
          <cell r="E247">
            <v>191716.6</v>
          </cell>
        </row>
        <row r="378">
          <cell r="E378">
            <v>18343.099999999999</v>
          </cell>
        </row>
        <row r="386">
          <cell r="E386">
            <v>599856.69999999995</v>
          </cell>
        </row>
        <row r="390">
          <cell r="E390">
            <v>752571.69999999984</v>
          </cell>
          <cell r="F390">
            <v>253141.3</v>
          </cell>
        </row>
        <row r="406">
          <cell r="F406">
            <v>132051</v>
          </cell>
        </row>
        <row r="462">
          <cell r="E462">
            <v>428634.8</v>
          </cell>
          <cell r="F462">
            <v>130000</v>
          </cell>
        </row>
        <row r="470">
          <cell r="F470">
            <v>1887058.3</v>
          </cell>
        </row>
        <row r="478">
          <cell r="E478">
            <v>5000</v>
          </cell>
          <cell r="F478">
            <v>75000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1"/>
      <sheetName val="сопост для ЗС"/>
    </sheetNames>
    <sheetDataSet>
      <sheetData sheetId="0" refreshError="1">
        <row r="36">
          <cell r="Q36">
            <v>921222.5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351"/>
  <sheetViews>
    <sheetView view="pageBreakPreview" topLeftCell="A194" zoomScale="90" zoomScaleNormal="85" zoomScaleSheetLayoutView="90" workbookViewId="0">
      <selection activeCell="E14" sqref="A14:E31"/>
    </sheetView>
  </sheetViews>
  <sheetFormatPr defaultRowHeight="12.75" outlineLevelRow="1" x14ac:dyDescent="0.2"/>
  <cols>
    <col min="1" max="1" width="9.140625" style="1"/>
    <col min="2" max="2" width="50" style="1" customWidth="1"/>
    <col min="3" max="3" width="28.140625" style="1" customWidth="1"/>
    <col min="4" max="4" width="12.42578125" style="1" customWidth="1"/>
    <col min="5" max="5" width="12.5703125" style="1" customWidth="1"/>
    <col min="6" max="6" width="18.42578125" style="42" customWidth="1"/>
    <col min="7" max="7" width="16.140625" style="40" customWidth="1"/>
    <col min="8" max="8" width="46.140625" style="1" customWidth="1"/>
    <col min="9" max="9" width="22.140625" style="40" customWidth="1"/>
    <col min="10" max="16384" width="9.140625" style="1"/>
  </cols>
  <sheetData>
    <row r="1" spans="1:9" ht="18.75" x14ac:dyDescent="0.2">
      <c r="B1" s="8"/>
      <c r="H1" s="6" t="s">
        <v>168</v>
      </c>
    </row>
    <row r="2" spans="1:9" ht="18.75" x14ac:dyDescent="0.2">
      <c r="B2" s="8"/>
      <c r="H2" s="6" t="s">
        <v>169</v>
      </c>
    </row>
    <row r="3" spans="1:9" ht="18.75" x14ac:dyDescent="0.2">
      <c r="H3" s="6" t="s">
        <v>170</v>
      </c>
    </row>
    <row r="4" spans="1:9" ht="18.75" x14ac:dyDescent="0.2">
      <c r="H4" s="6" t="s">
        <v>171</v>
      </c>
    </row>
    <row r="5" spans="1:9" ht="18.75" x14ac:dyDescent="0.2">
      <c r="H5" s="6" t="s">
        <v>172</v>
      </c>
    </row>
    <row r="6" spans="1:9" ht="18.75" x14ac:dyDescent="0.2">
      <c r="H6" s="6" t="s">
        <v>173</v>
      </c>
    </row>
    <row r="7" spans="1:9" ht="18.75" x14ac:dyDescent="0.2">
      <c r="H7" s="6"/>
    </row>
    <row r="8" spans="1:9" ht="18.75" x14ac:dyDescent="0.2">
      <c r="H8" s="6"/>
    </row>
    <row r="9" spans="1:9" ht="31.5" customHeight="1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</row>
    <row r="10" spans="1:9" ht="18.75" x14ac:dyDescent="0.2">
      <c r="H10" s="7"/>
      <c r="I10" s="45"/>
    </row>
    <row r="11" spans="1:9" ht="35.25" customHeight="1" x14ac:dyDescent="0.2">
      <c r="A11" s="466" t="s">
        <v>82</v>
      </c>
      <c r="B11" s="468" t="s">
        <v>174</v>
      </c>
      <c r="C11" s="468" t="s">
        <v>83</v>
      </c>
      <c r="D11" s="470" t="s">
        <v>84</v>
      </c>
      <c r="E11" s="471"/>
      <c r="F11" s="470" t="s">
        <v>177</v>
      </c>
      <c r="G11" s="471"/>
      <c r="H11" s="468" t="s">
        <v>85</v>
      </c>
      <c r="I11" s="472" t="s">
        <v>155</v>
      </c>
    </row>
    <row r="12" spans="1:9" ht="67.5" customHeight="1" x14ac:dyDescent="0.2">
      <c r="A12" s="467"/>
      <c r="B12" s="469"/>
      <c r="C12" s="469"/>
      <c r="D12" s="10" t="s">
        <v>175</v>
      </c>
      <c r="E12" s="10" t="s">
        <v>176</v>
      </c>
      <c r="F12" s="10" t="s">
        <v>86</v>
      </c>
      <c r="G12" s="10" t="s">
        <v>231</v>
      </c>
      <c r="H12" s="469"/>
      <c r="I12" s="472"/>
    </row>
    <row r="13" spans="1:9" x14ac:dyDescent="0.2">
      <c r="A13" s="9">
        <v>1</v>
      </c>
      <c r="B13" s="2">
        <v>2</v>
      </c>
      <c r="C13" s="2">
        <v>3</v>
      </c>
      <c r="D13" s="2">
        <v>4</v>
      </c>
      <c r="E13" s="2">
        <v>5</v>
      </c>
      <c r="F13" s="43">
        <v>6</v>
      </c>
      <c r="G13" s="105">
        <v>7</v>
      </c>
      <c r="H13" s="9">
        <v>8</v>
      </c>
      <c r="I13" s="105">
        <v>9</v>
      </c>
    </row>
    <row r="14" spans="1:9" s="11" customFormat="1" ht="12.75" customHeight="1" x14ac:dyDescent="0.2">
      <c r="A14" s="474" t="s">
        <v>183</v>
      </c>
      <c r="B14" s="475"/>
      <c r="C14" s="478" t="s">
        <v>0</v>
      </c>
      <c r="D14" s="473" t="s">
        <v>87</v>
      </c>
      <c r="E14" s="480" t="s">
        <v>87</v>
      </c>
      <c r="F14" s="98" t="s">
        <v>1</v>
      </c>
      <c r="G14" s="119">
        <v>55882912.799999997</v>
      </c>
      <c r="H14" s="472" t="s">
        <v>87</v>
      </c>
      <c r="I14" s="472" t="s">
        <v>90</v>
      </c>
    </row>
    <row r="15" spans="1:9" s="11" customFormat="1" ht="54" customHeight="1" x14ac:dyDescent="0.2">
      <c r="A15" s="476"/>
      <c r="B15" s="477"/>
      <c r="C15" s="479" t="s">
        <v>0</v>
      </c>
      <c r="D15" s="473"/>
      <c r="E15" s="480"/>
      <c r="F15" s="12" t="s">
        <v>178</v>
      </c>
      <c r="G15" s="120">
        <v>27766622.999999996</v>
      </c>
      <c r="H15" s="472"/>
      <c r="I15" s="472"/>
    </row>
    <row r="16" spans="1:9" s="11" customFormat="1" ht="90" customHeight="1" x14ac:dyDescent="0.2">
      <c r="A16" s="476"/>
      <c r="B16" s="477"/>
      <c r="C16" s="479" t="s">
        <v>0</v>
      </c>
      <c r="D16" s="473"/>
      <c r="E16" s="480"/>
      <c r="F16" s="12" t="s">
        <v>179</v>
      </c>
      <c r="G16" s="120">
        <v>2651665.5999999996</v>
      </c>
      <c r="H16" s="472"/>
      <c r="I16" s="472"/>
    </row>
    <row r="17" spans="1:9" s="11" customFormat="1" ht="87" customHeight="1" x14ac:dyDescent="0.2">
      <c r="A17" s="476"/>
      <c r="B17" s="477"/>
      <c r="C17" s="479" t="s">
        <v>0</v>
      </c>
      <c r="D17" s="473"/>
      <c r="E17" s="480"/>
      <c r="F17" s="12" t="s">
        <v>180</v>
      </c>
      <c r="G17" s="120">
        <v>7825.6</v>
      </c>
      <c r="H17" s="472"/>
      <c r="I17" s="472"/>
    </row>
    <row r="18" spans="1:9" s="11" customFormat="1" ht="33.75" customHeight="1" x14ac:dyDescent="0.2">
      <c r="A18" s="476"/>
      <c r="B18" s="477"/>
      <c r="C18" s="479" t="s">
        <v>0</v>
      </c>
      <c r="D18" s="469"/>
      <c r="E18" s="481"/>
      <c r="F18" s="12" t="s">
        <v>181</v>
      </c>
      <c r="G18" s="120">
        <v>25456798.600000001</v>
      </c>
      <c r="H18" s="472"/>
      <c r="I18" s="472"/>
    </row>
    <row r="19" spans="1:9" s="11" customFormat="1" ht="17.25" customHeight="1" x14ac:dyDescent="0.2">
      <c r="A19" s="476"/>
      <c r="B19" s="477"/>
      <c r="C19" s="479" t="s">
        <v>6</v>
      </c>
      <c r="D19" s="468" t="s">
        <v>87</v>
      </c>
      <c r="E19" s="468" t="s">
        <v>87</v>
      </c>
      <c r="F19" s="109" t="s">
        <v>1</v>
      </c>
      <c r="G19" s="120">
        <v>25452019.600000001</v>
      </c>
      <c r="H19" s="472"/>
      <c r="I19" s="472"/>
    </row>
    <row r="20" spans="1:9" s="11" customFormat="1" ht="20.25" customHeight="1" x14ac:dyDescent="0.2">
      <c r="A20" s="476"/>
      <c r="B20" s="477"/>
      <c r="C20" s="479" t="s">
        <v>6</v>
      </c>
      <c r="D20" s="473"/>
      <c r="E20" s="473"/>
      <c r="F20" s="22" t="s">
        <v>2</v>
      </c>
      <c r="G20" s="121">
        <v>0</v>
      </c>
      <c r="H20" s="472"/>
      <c r="I20" s="472"/>
    </row>
    <row r="21" spans="1:9" s="11" customFormat="1" ht="19.5" customHeight="1" x14ac:dyDescent="0.2">
      <c r="A21" s="476"/>
      <c r="B21" s="477"/>
      <c r="C21" s="479" t="s">
        <v>6</v>
      </c>
      <c r="D21" s="469"/>
      <c r="E21" s="469"/>
      <c r="F21" s="109" t="s">
        <v>5</v>
      </c>
      <c r="G21" s="120">
        <v>25452019.600000001</v>
      </c>
      <c r="H21" s="472"/>
      <c r="I21" s="472"/>
    </row>
    <row r="22" spans="1:9" s="11" customFormat="1" ht="13.5" customHeight="1" x14ac:dyDescent="0.2">
      <c r="A22" s="476"/>
      <c r="B22" s="477"/>
      <c r="C22" s="479" t="s">
        <v>7</v>
      </c>
      <c r="D22" s="468" t="s">
        <v>87</v>
      </c>
      <c r="E22" s="468" t="s">
        <v>87</v>
      </c>
      <c r="F22" s="109" t="s">
        <v>1</v>
      </c>
      <c r="G22" s="120">
        <v>28687122.099999998</v>
      </c>
      <c r="H22" s="472"/>
      <c r="I22" s="472"/>
    </row>
    <row r="23" spans="1:9" s="11" customFormat="1" ht="12.75" customHeight="1" x14ac:dyDescent="0.2">
      <c r="A23" s="476"/>
      <c r="B23" s="477"/>
      <c r="C23" s="479" t="s">
        <v>7</v>
      </c>
      <c r="D23" s="473"/>
      <c r="E23" s="473"/>
      <c r="F23" s="109" t="s">
        <v>2</v>
      </c>
      <c r="G23" s="120">
        <v>26042760.299999997</v>
      </c>
      <c r="H23" s="472"/>
      <c r="I23" s="472"/>
    </row>
    <row r="24" spans="1:9" s="11" customFormat="1" ht="12.75" customHeight="1" x14ac:dyDescent="0.2">
      <c r="A24" s="476"/>
      <c r="B24" s="477"/>
      <c r="C24" s="479" t="s">
        <v>7</v>
      </c>
      <c r="D24" s="473"/>
      <c r="E24" s="473"/>
      <c r="F24" s="109" t="s">
        <v>3</v>
      </c>
      <c r="G24" s="120">
        <v>2639582.7999999998</v>
      </c>
      <c r="H24" s="472"/>
      <c r="I24" s="472"/>
    </row>
    <row r="25" spans="1:9" s="11" customFormat="1" ht="12.75" customHeight="1" x14ac:dyDescent="0.2">
      <c r="A25" s="476"/>
      <c r="B25" s="477"/>
      <c r="C25" s="479" t="s">
        <v>7</v>
      </c>
      <c r="D25" s="469"/>
      <c r="E25" s="469"/>
      <c r="F25" s="109" t="s">
        <v>5</v>
      </c>
      <c r="G25" s="120">
        <v>4779</v>
      </c>
      <c r="H25" s="472"/>
      <c r="I25" s="472"/>
    </row>
    <row r="26" spans="1:9" s="11" customFormat="1" ht="13.5" customHeight="1" x14ac:dyDescent="0.2">
      <c r="A26" s="476"/>
      <c r="B26" s="477"/>
      <c r="C26" s="479" t="s">
        <v>8</v>
      </c>
      <c r="D26" s="468" t="s">
        <v>87</v>
      </c>
      <c r="E26" s="468" t="s">
        <v>87</v>
      </c>
      <c r="F26" s="109" t="s">
        <v>1</v>
      </c>
      <c r="G26" s="120">
        <v>11228</v>
      </c>
      <c r="H26" s="472"/>
      <c r="I26" s="472"/>
    </row>
    <row r="27" spans="1:9" s="11" customFormat="1" ht="12.75" customHeight="1" x14ac:dyDescent="0.2">
      <c r="A27" s="476"/>
      <c r="B27" s="477"/>
      <c r="C27" s="479" t="s">
        <v>8</v>
      </c>
      <c r="D27" s="473"/>
      <c r="E27" s="473"/>
      <c r="F27" s="109" t="s">
        <v>2</v>
      </c>
      <c r="G27" s="120">
        <v>3402.4</v>
      </c>
      <c r="H27" s="472"/>
      <c r="I27" s="472"/>
    </row>
    <row r="28" spans="1:9" s="11" customFormat="1" ht="12.75" customHeight="1" x14ac:dyDescent="0.2">
      <c r="A28" s="476"/>
      <c r="B28" s="477"/>
      <c r="C28" s="479" t="s">
        <v>8</v>
      </c>
      <c r="D28" s="473"/>
      <c r="E28" s="473"/>
      <c r="F28" s="109" t="s">
        <v>4</v>
      </c>
      <c r="G28" s="120">
        <v>7825.6</v>
      </c>
      <c r="H28" s="472"/>
      <c r="I28" s="472"/>
    </row>
    <row r="29" spans="1:9" s="11" customFormat="1" ht="40.5" customHeight="1" x14ac:dyDescent="0.2">
      <c r="A29" s="476"/>
      <c r="B29" s="477"/>
      <c r="C29" s="479" t="s">
        <v>9</v>
      </c>
      <c r="D29" s="468" t="s">
        <v>87</v>
      </c>
      <c r="E29" s="468" t="s">
        <v>87</v>
      </c>
      <c r="F29" s="109" t="s">
        <v>1</v>
      </c>
      <c r="G29" s="120">
        <v>1732543.0999999999</v>
      </c>
      <c r="H29" s="472"/>
      <c r="I29" s="472"/>
    </row>
    <row r="30" spans="1:9" s="11" customFormat="1" ht="12.75" customHeight="1" x14ac:dyDescent="0.2">
      <c r="A30" s="476"/>
      <c r="B30" s="477"/>
      <c r="C30" s="479" t="s">
        <v>9</v>
      </c>
      <c r="D30" s="473"/>
      <c r="E30" s="473"/>
      <c r="F30" s="109" t="s">
        <v>2</v>
      </c>
      <c r="G30" s="120">
        <v>1720460.2999999998</v>
      </c>
      <c r="H30" s="472"/>
      <c r="I30" s="472"/>
    </row>
    <row r="31" spans="1:9" s="11" customFormat="1" ht="12.75" customHeight="1" x14ac:dyDescent="0.2">
      <c r="A31" s="476"/>
      <c r="B31" s="477"/>
      <c r="C31" s="479" t="s">
        <v>9</v>
      </c>
      <c r="D31" s="473"/>
      <c r="E31" s="473"/>
      <c r="F31" s="109" t="s">
        <v>3</v>
      </c>
      <c r="G31" s="120">
        <v>12082.8</v>
      </c>
      <c r="H31" s="472"/>
      <c r="I31" s="472"/>
    </row>
    <row r="32" spans="1:9" s="11" customFormat="1" ht="15.75" customHeight="1" x14ac:dyDescent="0.2">
      <c r="A32" s="484" t="s">
        <v>91</v>
      </c>
      <c r="B32" s="482" t="s">
        <v>182</v>
      </c>
      <c r="C32" s="482" t="s">
        <v>0</v>
      </c>
      <c r="D32" s="468" t="s">
        <v>87</v>
      </c>
      <c r="E32" s="468" t="s">
        <v>87</v>
      </c>
      <c r="F32" s="109" t="s">
        <v>1</v>
      </c>
      <c r="G32" s="120">
        <v>9761373.6999999993</v>
      </c>
      <c r="H32" s="487" t="s">
        <v>90</v>
      </c>
      <c r="I32" s="487" t="s">
        <v>90</v>
      </c>
    </row>
    <row r="33" spans="1:9" s="11" customFormat="1" ht="15.75" customHeight="1" x14ac:dyDescent="0.2">
      <c r="A33" s="485"/>
      <c r="B33" s="483"/>
      <c r="C33" s="483" t="s">
        <v>0</v>
      </c>
      <c r="D33" s="473"/>
      <c r="E33" s="473"/>
      <c r="F33" s="109" t="s">
        <v>2</v>
      </c>
      <c r="G33" s="120">
        <v>8196694.2999999998</v>
      </c>
      <c r="H33" s="488"/>
      <c r="I33" s="488"/>
    </row>
    <row r="34" spans="1:9" s="11" customFormat="1" ht="15.75" customHeight="1" x14ac:dyDescent="0.2">
      <c r="A34" s="485"/>
      <c r="B34" s="483"/>
      <c r="C34" s="483" t="s">
        <v>0</v>
      </c>
      <c r="D34" s="473"/>
      <c r="E34" s="473"/>
      <c r="F34" s="109" t="s">
        <v>3</v>
      </c>
      <c r="G34" s="120">
        <v>1552074.8</v>
      </c>
      <c r="H34" s="488"/>
      <c r="I34" s="488"/>
    </row>
    <row r="35" spans="1:9" s="11" customFormat="1" ht="15.75" customHeight="1" x14ac:dyDescent="0.2">
      <c r="A35" s="485"/>
      <c r="B35" s="483"/>
      <c r="C35" s="483" t="s">
        <v>0</v>
      </c>
      <c r="D35" s="473"/>
      <c r="E35" s="473"/>
      <c r="F35" s="109" t="s">
        <v>4</v>
      </c>
      <c r="G35" s="120">
        <v>7825.6</v>
      </c>
      <c r="H35" s="488"/>
      <c r="I35" s="488"/>
    </row>
    <row r="36" spans="1:9" s="11" customFormat="1" ht="15.75" customHeight="1" x14ac:dyDescent="0.2">
      <c r="A36" s="485"/>
      <c r="B36" s="483"/>
      <c r="C36" s="486" t="s">
        <v>0</v>
      </c>
      <c r="D36" s="469"/>
      <c r="E36" s="469"/>
      <c r="F36" s="109" t="s">
        <v>5</v>
      </c>
      <c r="G36" s="120">
        <v>4779</v>
      </c>
      <c r="H36" s="488"/>
      <c r="I36" s="488"/>
    </row>
    <row r="37" spans="1:9" s="11" customFormat="1" ht="15.75" customHeight="1" x14ac:dyDescent="0.2">
      <c r="A37" s="485"/>
      <c r="B37" s="483"/>
      <c r="C37" s="482" t="s">
        <v>7</v>
      </c>
      <c r="D37" s="468" t="s">
        <v>87</v>
      </c>
      <c r="E37" s="468" t="s">
        <v>87</v>
      </c>
      <c r="F37" s="109" t="s">
        <v>1</v>
      </c>
      <c r="G37" s="120">
        <v>9750145.6999999993</v>
      </c>
      <c r="H37" s="488"/>
      <c r="I37" s="488"/>
    </row>
    <row r="38" spans="1:9" s="11" customFormat="1" ht="15.75" customHeight="1" x14ac:dyDescent="0.2">
      <c r="A38" s="485"/>
      <c r="B38" s="483"/>
      <c r="C38" s="483" t="s">
        <v>7</v>
      </c>
      <c r="D38" s="473"/>
      <c r="E38" s="473"/>
      <c r="F38" s="109" t="s">
        <v>2</v>
      </c>
      <c r="G38" s="120">
        <v>8193291.8999999994</v>
      </c>
      <c r="H38" s="488"/>
      <c r="I38" s="488"/>
    </row>
    <row r="39" spans="1:9" s="11" customFormat="1" ht="15.75" customHeight="1" x14ac:dyDescent="0.2">
      <c r="A39" s="485"/>
      <c r="B39" s="483"/>
      <c r="C39" s="483" t="s">
        <v>7</v>
      </c>
      <c r="D39" s="473"/>
      <c r="E39" s="473"/>
      <c r="F39" s="109" t="s">
        <v>3</v>
      </c>
      <c r="G39" s="120">
        <v>1552074.8</v>
      </c>
      <c r="H39" s="488"/>
      <c r="I39" s="488"/>
    </row>
    <row r="40" spans="1:9" s="11" customFormat="1" ht="15.75" customHeight="1" x14ac:dyDescent="0.2">
      <c r="A40" s="485"/>
      <c r="B40" s="483"/>
      <c r="C40" s="486" t="s">
        <v>7</v>
      </c>
      <c r="D40" s="469"/>
      <c r="E40" s="469"/>
      <c r="F40" s="109" t="s">
        <v>5</v>
      </c>
      <c r="G40" s="120">
        <v>4779</v>
      </c>
      <c r="H40" s="488"/>
      <c r="I40" s="488"/>
    </row>
    <row r="41" spans="1:9" s="11" customFormat="1" ht="15.75" customHeight="1" x14ac:dyDescent="0.2">
      <c r="A41" s="485"/>
      <c r="B41" s="483"/>
      <c r="C41" s="482" t="s">
        <v>8</v>
      </c>
      <c r="D41" s="468" t="s">
        <v>87</v>
      </c>
      <c r="E41" s="468" t="s">
        <v>87</v>
      </c>
      <c r="F41" s="109" t="s">
        <v>1</v>
      </c>
      <c r="G41" s="120">
        <v>11228</v>
      </c>
      <c r="H41" s="488"/>
      <c r="I41" s="488"/>
    </row>
    <row r="42" spans="1:9" s="11" customFormat="1" ht="15.75" customHeight="1" x14ac:dyDescent="0.2">
      <c r="A42" s="485"/>
      <c r="B42" s="483"/>
      <c r="C42" s="483" t="s">
        <v>8</v>
      </c>
      <c r="D42" s="473"/>
      <c r="E42" s="473"/>
      <c r="F42" s="109" t="s">
        <v>2</v>
      </c>
      <c r="G42" s="120">
        <v>3402.4</v>
      </c>
      <c r="H42" s="488"/>
      <c r="I42" s="488"/>
    </row>
    <row r="43" spans="1:9" s="11" customFormat="1" ht="15.75" customHeight="1" x14ac:dyDescent="0.2">
      <c r="A43" s="485"/>
      <c r="B43" s="483"/>
      <c r="C43" s="483" t="s">
        <v>8</v>
      </c>
      <c r="D43" s="473"/>
      <c r="E43" s="473"/>
      <c r="F43" s="109" t="s">
        <v>4</v>
      </c>
      <c r="G43" s="120">
        <v>7825.6</v>
      </c>
      <c r="H43" s="488"/>
      <c r="I43" s="488"/>
    </row>
    <row r="44" spans="1:9" ht="15" customHeight="1" x14ac:dyDescent="0.2">
      <c r="A44" s="500" t="s">
        <v>92</v>
      </c>
      <c r="B44" s="501" t="s">
        <v>184</v>
      </c>
      <c r="C44" s="492" t="s">
        <v>7</v>
      </c>
      <c r="D44" s="502" t="s">
        <v>87</v>
      </c>
      <c r="E44" s="502" t="s">
        <v>87</v>
      </c>
      <c r="F44" s="109" t="s">
        <v>1</v>
      </c>
      <c r="G44" s="120">
        <v>132090.20000000001</v>
      </c>
      <c r="H44" s="489" t="s">
        <v>90</v>
      </c>
      <c r="I44" s="489" t="s">
        <v>90</v>
      </c>
    </row>
    <row r="45" spans="1:9" ht="16.5" customHeight="1" x14ac:dyDescent="0.2">
      <c r="A45" s="500"/>
      <c r="B45" s="501" t="s">
        <v>10</v>
      </c>
      <c r="C45" s="492" t="s">
        <v>7</v>
      </c>
      <c r="D45" s="502"/>
      <c r="E45" s="502"/>
      <c r="F45" s="99" t="s">
        <v>2</v>
      </c>
      <c r="G45" s="122">
        <v>126694.80000000002</v>
      </c>
      <c r="H45" s="489"/>
      <c r="I45" s="489"/>
    </row>
    <row r="46" spans="1:9" ht="22.5" customHeight="1" x14ac:dyDescent="0.2">
      <c r="A46" s="500"/>
      <c r="B46" s="501" t="s">
        <v>10</v>
      </c>
      <c r="C46" s="492" t="s">
        <v>7</v>
      </c>
      <c r="D46" s="502"/>
      <c r="E46" s="502"/>
      <c r="F46" s="99" t="s">
        <v>3</v>
      </c>
      <c r="G46" s="122">
        <v>5395.4</v>
      </c>
      <c r="H46" s="489"/>
      <c r="I46" s="489"/>
    </row>
    <row r="47" spans="1:9" ht="52.5" customHeight="1" x14ac:dyDescent="0.2">
      <c r="A47" s="490" t="s">
        <v>303</v>
      </c>
      <c r="B47" s="491" t="s">
        <v>185</v>
      </c>
      <c r="C47" s="492" t="s">
        <v>7</v>
      </c>
      <c r="D47" s="493" t="s">
        <v>88</v>
      </c>
      <c r="E47" s="493" t="s">
        <v>89</v>
      </c>
      <c r="F47" s="109" t="s">
        <v>1</v>
      </c>
      <c r="G47" s="120">
        <v>115460.70000000001</v>
      </c>
      <c r="H47" s="108" t="s">
        <v>366</v>
      </c>
      <c r="I47" s="103">
        <v>115330</v>
      </c>
    </row>
    <row r="48" spans="1:9" ht="53.25" customHeight="1" x14ac:dyDescent="0.2">
      <c r="A48" s="490"/>
      <c r="B48" s="491" t="s">
        <v>11</v>
      </c>
      <c r="C48" s="492" t="s">
        <v>7</v>
      </c>
      <c r="D48" s="494"/>
      <c r="E48" s="494"/>
      <c r="F48" s="496" t="s">
        <v>2</v>
      </c>
      <c r="G48" s="498">
        <v>115460.70000000001</v>
      </c>
      <c r="H48" s="27" t="s">
        <v>367</v>
      </c>
      <c r="I48" s="28">
        <v>48</v>
      </c>
    </row>
    <row r="49" spans="1:9" ht="48.75" customHeight="1" x14ac:dyDescent="0.2">
      <c r="A49" s="490"/>
      <c r="B49" s="491" t="s">
        <v>11</v>
      </c>
      <c r="C49" s="492" t="s">
        <v>7</v>
      </c>
      <c r="D49" s="495"/>
      <c r="E49" s="495"/>
      <c r="F49" s="497"/>
      <c r="G49" s="499"/>
      <c r="H49" s="16" t="s">
        <v>262</v>
      </c>
      <c r="I49" s="13">
        <v>13.5</v>
      </c>
    </row>
    <row r="50" spans="1:9" ht="60" customHeight="1" x14ac:dyDescent="0.2">
      <c r="A50" s="490" t="s">
        <v>304</v>
      </c>
      <c r="B50" s="504" t="s">
        <v>338</v>
      </c>
      <c r="C50" s="492" t="s">
        <v>7</v>
      </c>
      <c r="D50" s="493" t="s">
        <v>88</v>
      </c>
      <c r="E50" s="493" t="s">
        <v>89</v>
      </c>
      <c r="F50" s="109" t="s">
        <v>1</v>
      </c>
      <c r="G50" s="120">
        <v>9778.9</v>
      </c>
      <c r="H50" s="108" t="s">
        <v>368</v>
      </c>
      <c r="I50" s="103">
        <v>200</v>
      </c>
    </row>
    <row r="51" spans="1:9" ht="37.5" customHeight="1" x14ac:dyDescent="0.2">
      <c r="A51" s="490"/>
      <c r="B51" s="504" t="s">
        <v>12</v>
      </c>
      <c r="C51" s="492" t="s">
        <v>7</v>
      </c>
      <c r="D51" s="494"/>
      <c r="E51" s="494"/>
      <c r="F51" s="99" t="s">
        <v>2</v>
      </c>
      <c r="G51" s="122">
        <v>4383.5</v>
      </c>
      <c r="H51" s="505" t="s">
        <v>369</v>
      </c>
      <c r="I51" s="503">
        <v>100</v>
      </c>
    </row>
    <row r="52" spans="1:9" ht="36.75" customHeight="1" x14ac:dyDescent="0.2">
      <c r="A52" s="490"/>
      <c r="B52" s="504" t="s">
        <v>12</v>
      </c>
      <c r="C52" s="492" t="s">
        <v>7</v>
      </c>
      <c r="D52" s="494"/>
      <c r="E52" s="494"/>
      <c r="F52" s="99" t="s">
        <v>3</v>
      </c>
      <c r="G52" s="122">
        <v>5395.4</v>
      </c>
      <c r="H52" s="506"/>
      <c r="I52" s="503"/>
    </row>
    <row r="53" spans="1:9" ht="42.75" customHeight="1" x14ac:dyDescent="0.2">
      <c r="A53" s="490" t="s">
        <v>305</v>
      </c>
      <c r="B53" s="491" t="s">
        <v>232</v>
      </c>
      <c r="C53" s="492" t="s">
        <v>7</v>
      </c>
      <c r="D53" s="493" t="s">
        <v>88</v>
      </c>
      <c r="E53" s="493" t="s">
        <v>89</v>
      </c>
      <c r="F53" s="109" t="s">
        <v>1</v>
      </c>
      <c r="G53" s="120">
        <v>6850.6</v>
      </c>
      <c r="H53" s="3" t="s">
        <v>370</v>
      </c>
      <c r="I53" s="103">
        <v>4</v>
      </c>
    </row>
    <row r="54" spans="1:9" ht="78.75" customHeight="1" x14ac:dyDescent="0.2">
      <c r="A54" s="490"/>
      <c r="B54" s="491" t="s">
        <v>13</v>
      </c>
      <c r="C54" s="492" t="s">
        <v>7</v>
      </c>
      <c r="D54" s="494"/>
      <c r="E54" s="494"/>
      <c r="F54" s="99" t="s">
        <v>2</v>
      </c>
      <c r="G54" s="122">
        <v>6850.6</v>
      </c>
      <c r="H54" s="3" t="s">
        <v>371</v>
      </c>
      <c r="I54" s="103">
        <v>100</v>
      </c>
    </row>
    <row r="55" spans="1:9" ht="15" customHeight="1" x14ac:dyDescent="0.2">
      <c r="A55" s="490" t="s">
        <v>93</v>
      </c>
      <c r="B55" s="496" t="s">
        <v>319</v>
      </c>
      <c r="C55" s="492" t="s">
        <v>7</v>
      </c>
      <c r="D55" s="493" t="s">
        <v>88</v>
      </c>
      <c r="E55" s="493" t="s">
        <v>89</v>
      </c>
      <c r="F55" s="109" t="s">
        <v>1</v>
      </c>
      <c r="G55" s="120">
        <v>800</v>
      </c>
      <c r="H55" s="489" t="s">
        <v>90</v>
      </c>
      <c r="I55" s="489" t="s">
        <v>90</v>
      </c>
    </row>
    <row r="56" spans="1:9" ht="63.75" customHeight="1" x14ac:dyDescent="0.2">
      <c r="A56" s="490"/>
      <c r="B56" s="512"/>
      <c r="C56" s="492" t="s">
        <v>7</v>
      </c>
      <c r="D56" s="494"/>
      <c r="E56" s="494"/>
      <c r="F56" s="99" t="s">
        <v>2</v>
      </c>
      <c r="G56" s="122">
        <v>800</v>
      </c>
      <c r="H56" s="489"/>
      <c r="I56" s="489"/>
    </row>
    <row r="57" spans="1:9" ht="55.5" customHeight="1" x14ac:dyDescent="0.2">
      <c r="A57" s="490" t="s">
        <v>94</v>
      </c>
      <c r="B57" s="507" t="s">
        <v>320</v>
      </c>
      <c r="C57" s="492" t="s">
        <v>7</v>
      </c>
      <c r="D57" s="493" t="s">
        <v>88</v>
      </c>
      <c r="E57" s="493" t="s">
        <v>89</v>
      </c>
      <c r="F57" s="109" t="s">
        <v>1</v>
      </c>
      <c r="G57" s="120">
        <v>800</v>
      </c>
      <c r="H57" s="510" t="s">
        <v>441</v>
      </c>
      <c r="I57" s="511">
        <v>4</v>
      </c>
    </row>
    <row r="58" spans="1:9" ht="44.25" customHeight="1" x14ac:dyDescent="0.2">
      <c r="A58" s="490"/>
      <c r="B58" s="508"/>
      <c r="C58" s="492" t="s">
        <v>7</v>
      </c>
      <c r="D58" s="494"/>
      <c r="E58" s="494"/>
      <c r="F58" s="496" t="s">
        <v>2</v>
      </c>
      <c r="G58" s="498">
        <v>800</v>
      </c>
      <c r="H58" s="510"/>
      <c r="I58" s="511"/>
    </row>
    <row r="59" spans="1:9" ht="15" customHeight="1" x14ac:dyDescent="0.2">
      <c r="A59" s="490"/>
      <c r="B59" s="508"/>
      <c r="C59" s="492" t="s">
        <v>7</v>
      </c>
      <c r="D59" s="494"/>
      <c r="E59" s="494"/>
      <c r="F59" s="512"/>
      <c r="G59" s="513"/>
      <c r="H59" s="510" t="s">
        <v>372</v>
      </c>
      <c r="I59" s="511">
        <v>75</v>
      </c>
    </row>
    <row r="60" spans="1:9" ht="15" customHeight="1" x14ac:dyDescent="0.2">
      <c r="A60" s="490"/>
      <c r="B60" s="508"/>
      <c r="C60" s="492" t="s">
        <v>7</v>
      </c>
      <c r="D60" s="494"/>
      <c r="E60" s="494"/>
      <c r="F60" s="512"/>
      <c r="G60" s="513"/>
      <c r="H60" s="510"/>
      <c r="I60" s="511"/>
    </row>
    <row r="61" spans="1:9" ht="37.5" customHeight="1" x14ac:dyDescent="0.2">
      <c r="A61" s="490"/>
      <c r="B61" s="509"/>
      <c r="C61" s="492" t="s">
        <v>7</v>
      </c>
      <c r="D61" s="495"/>
      <c r="E61" s="495"/>
      <c r="F61" s="497"/>
      <c r="G61" s="499"/>
      <c r="H61" s="510"/>
      <c r="I61" s="511"/>
    </row>
    <row r="62" spans="1:9" ht="24" customHeight="1" x14ac:dyDescent="0.2">
      <c r="A62" s="490" t="s">
        <v>95</v>
      </c>
      <c r="B62" s="501" t="s">
        <v>233</v>
      </c>
      <c r="C62" s="492" t="s">
        <v>7</v>
      </c>
      <c r="D62" s="502" t="s">
        <v>87</v>
      </c>
      <c r="E62" s="502" t="s">
        <v>87</v>
      </c>
      <c r="F62" s="109" t="s">
        <v>1</v>
      </c>
      <c r="G62" s="120">
        <v>5808609.5</v>
      </c>
      <c r="H62" s="489" t="s">
        <v>90</v>
      </c>
      <c r="I62" s="489" t="s">
        <v>90</v>
      </c>
    </row>
    <row r="63" spans="1:9" ht="24" customHeight="1" x14ac:dyDescent="0.2">
      <c r="A63" s="490"/>
      <c r="B63" s="501" t="s">
        <v>14</v>
      </c>
      <c r="C63" s="492" t="s">
        <v>7</v>
      </c>
      <c r="D63" s="502"/>
      <c r="E63" s="502"/>
      <c r="F63" s="99" t="s">
        <v>2</v>
      </c>
      <c r="G63" s="122">
        <v>5571245.5999999996</v>
      </c>
      <c r="H63" s="489"/>
      <c r="I63" s="489"/>
    </row>
    <row r="64" spans="1:9" ht="24" customHeight="1" x14ac:dyDescent="0.2">
      <c r="A64" s="490"/>
      <c r="B64" s="501" t="s">
        <v>14</v>
      </c>
      <c r="C64" s="492" t="s">
        <v>7</v>
      </c>
      <c r="D64" s="502"/>
      <c r="E64" s="502"/>
      <c r="F64" s="99" t="s">
        <v>3</v>
      </c>
      <c r="G64" s="122">
        <v>237363.9</v>
      </c>
      <c r="H64" s="489"/>
      <c r="I64" s="489"/>
    </row>
    <row r="65" spans="1:9" ht="56.25" customHeight="1" x14ac:dyDescent="0.2">
      <c r="A65" s="490" t="s">
        <v>96</v>
      </c>
      <c r="B65" s="491" t="s">
        <v>234</v>
      </c>
      <c r="C65" s="492" t="s">
        <v>7</v>
      </c>
      <c r="D65" s="493" t="s">
        <v>88</v>
      </c>
      <c r="E65" s="493" t="s">
        <v>89</v>
      </c>
      <c r="F65" s="109" t="s">
        <v>1</v>
      </c>
      <c r="G65" s="120">
        <v>950437</v>
      </c>
      <c r="H65" s="3" t="s">
        <v>373</v>
      </c>
      <c r="I65" s="107">
        <f>3809-82</f>
        <v>3727</v>
      </c>
    </row>
    <row r="66" spans="1:9" ht="24" customHeight="1" x14ac:dyDescent="0.2">
      <c r="A66" s="490"/>
      <c r="B66" s="491" t="s">
        <v>15</v>
      </c>
      <c r="C66" s="492" t="s">
        <v>7</v>
      </c>
      <c r="D66" s="494"/>
      <c r="E66" s="494"/>
      <c r="F66" s="99" t="s">
        <v>2</v>
      </c>
      <c r="G66" s="122">
        <v>794901.2</v>
      </c>
      <c r="H66" s="505" t="s">
        <v>374</v>
      </c>
      <c r="I66" s="514">
        <v>5</v>
      </c>
    </row>
    <row r="67" spans="1:9" ht="38.25" customHeight="1" x14ac:dyDescent="0.2">
      <c r="A67" s="490"/>
      <c r="B67" s="491" t="s">
        <v>15</v>
      </c>
      <c r="C67" s="492" t="s">
        <v>7</v>
      </c>
      <c r="D67" s="494"/>
      <c r="E67" s="494"/>
      <c r="F67" s="99" t="s">
        <v>3</v>
      </c>
      <c r="G67" s="122">
        <v>155535.79999999999</v>
      </c>
      <c r="H67" s="517"/>
      <c r="I67" s="515"/>
    </row>
    <row r="68" spans="1:9" ht="13.5" customHeight="1" x14ac:dyDescent="0.2">
      <c r="A68" s="490" t="s">
        <v>97</v>
      </c>
      <c r="B68" s="516" t="s">
        <v>339</v>
      </c>
      <c r="C68" s="492" t="s">
        <v>7</v>
      </c>
      <c r="D68" s="493" t="s">
        <v>88</v>
      </c>
      <c r="E68" s="493" t="s">
        <v>89</v>
      </c>
      <c r="F68" s="109" t="s">
        <v>1</v>
      </c>
      <c r="G68" s="120">
        <v>77003.8</v>
      </c>
      <c r="H68" s="505" t="s">
        <v>375</v>
      </c>
      <c r="I68" s="503">
        <v>750000</v>
      </c>
    </row>
    <row r="69" spans="1:9" ht="46.5" customHeight="1" x14ac:dyDescent="0.2">
      <c r="A69" s="490"/>
      <c r="B69" s="516" t="s">
        <v>16</v>
      </c>
      <c r="C69" s="492" t="s">
        <v>7</v>
      </c>
      <c r="D69" s="494"/>
      <c r="E69" s="494"/>
      <c r="F69" s="99" t="s">
        <v>2</v>
      </c>
      <c r="G69" s="122">
        <v>26079.9</v>
      </c>
      <c r="H69" s="506"/>
      <c r="I69" s="503"/>
    </row>
    <row r="70" spans="1:9" ht="61.5" customHeight="1" x14ac:dyDescent="0.2">
      <c r="A70" s="490"/>
      <c r="B70" s="516" t="s">
        <v>16</v>
      </c>
      <c r="C70" s="492" t="s">
        <v>7</v>
      </c>
      <c r="D70" s="494"/>
      <c r="E70" s="494"/>
      <c r="F70" s="99" t="s">
        <v>3</v>
      </c>
      <c r="G70" s="122">
        <v>50923.9</v>
      </c>
      <c r="H70" s="5" t="s">
        <v>376</v>
      </c>
      <c r="I70" s="25">
        <v>84.7</v>
      </c>
    </row>
    <row r="71" spans="1:9" ht="12.75" customHeight="1" x14ac:dyDescent="0.2">
      <c r="A71" s="500" t="s">
        <v>98</v>
      </c>
      <c r="B71" s="519" t="s">
        <v>272</v>
      </c>
      <c r="C71" s="492" t="s">
        <v>7</v>
      </c>
      <c r="D71" s="493" t="s">
        <v>88</v>
      </c>
      <c r="E71" s="493" t="s">
        <v>89</v>
      </c>
      <c r="F71" s="109" t="s">
        <v>1</v>
      </c>
      <c r="G71" s="120">
        <v>43379.5</v>
      </c>
      <c r="H71" s="505" t="s">
        <v>156</v>
      </c>
      <c r="I71" s="503">
        <v>700</v>
      </c>
    </row>
    <row r="72" spans="1:9" ht="39" customHeight="1" x14ac:dyDescent="0.2">
      <c r="A72" s="500"/>
      <c r="B72" s="519" t="s">
        <v>17</v>
      </c>
      <c r="C72" s="492" t="s">
        <v>7</v>
      </c>
      <c r="D72" s="494"/>
      <c r="E72" s="494"/>
      <c r="F72" s="99" t="s">
        <v>2</v>
      </c>
      <c r="G72" s="122">
        <v>13191.4</v>
      </c>
      <c r="H72" s="506"/>
      <c r="I72" s="503"/>
    </row>
    <row r="73" spans="1:9" ht="101.25" customHeight="1" x14ac:dyDescent="0.2">
      <c r="A73" s="500"/>
      <c r="B73" s="519" t="s">
        <v>17</v>
      </c>
      <c r="C73" s="492" t="s">
        <v>7</v>
      </c>
      <c r="D73" s="494"/>
      <c r="E73" s="494"/>
      <c r="F73" s="99" t="s">
        <v>3</v>
      </c>
      <c r="G73" s="122">
        <v>30188.100000000002</v>
      </c>
      <c r="H73" s="5" t="s">
        <v>157</v>
      </c>
      <c r="I73" s="104">
        <v>95</v>
      </c>
    </row>
    <row r="74" spans="1:9" ht="33.75" customHeight="1" x14ac:dyDescent="0.2">
      <c r="A74" s="500" t="s">
        <v>99</v>
      </c>
      <c r="B74" s="518" t="s">
        <v>235</v>
      </c>
      <c r="C74" s="492" t="s">
        <v>7</v>
      </c>
      <c r="D74" s="493" t="s">
        <v>88</v>
      </c>
      <c r="E74" s="493" t="s">
        <v>89</v>
      </c>
      <c r="F74" s="109" t="s">
        <v>1</v>
      </c>
      <c r="G74" s="120">
        <v>1524</v>
      </c>
      <c r="H74" s="4" t="s">
        <v>158</v>
      </c>
      <c r="I74" s="52">
        <v>17</v>
      </c>
    </row>
    <row r="75" spans="1:9" ht="42.75" customHeight="1" x14ac:dyDescent="0.2">
      <c r="A75" s="500"/>
      <c r="B75" s="518" t="s">
        <v>18</v>
      </c>
      <c r="C75" s="492" t="s">
        <v>7</v>
      </c>
      <c r="D75" s="494"/>
      <c r="E75" s="494"/>
      <c r="F75" s="99" t="s">
        <v>2</v>
      </c>
      <c r="G75" s="122">
        <v>807.9</v>
      </c>
      <c r="H75" s="5" t="s">
        <v>377</v>
      </c>
      <c r="I75" s="103">
        <v>70</v>
      </c>
    </row>
    <row r="76" spans="1:9" ht="47.25" customHeight="1" x14ac:dyDescent="0.2">
      <c r="A76" s="500"/>
      <c r="B76" s="518" t="s">
        <v>18</v>
      </c>
      <c r="C76" s="492" t="s">
        <v>7</v>
      </c>
      <c r="D76" s="494"/>
      <c r="E76" s="494"/>
      <c r="F76" s="99" t="s">
        <v>3</v>
      </c>
      <c r="G76" s="122">
        <v>716.1</v>
      </c>
      <c r="H76" s="5" t="s">
        <v>378</v>
      </c>
      <c r="I76" s="37" t="s">
        <v>159</v>
      </c>
    </row>
    <row r="77" spans="1:9" ht="33.75" customHeight="1" x14ac:dyDescent="0.2">
      <c r="A77" s="490" t="s">
        <v>100</v>
      </c>
      <c r="B77" s="491" t="s">
        <v>187</v>
      </c>
      <c r="C77" s="492" t="s">
        <v>7</v>
      </c>
      <c r="D77" s="493" t="s">
        <v>88</v>
      </c>
      <c r="E77" s="493" t="s">
        <v>89</v>
      </c>
      <c r="F77" s="109" t="s">
        <v>1</v>
      </c>
      <c r="G77" s="120">
        <v>264841.3</v>
      </c>
      <c r="H77" s="55" t="s">
        <v>379</v>
      </c>
      <c r="I77" s="107">
        <v>84576</v>
      </c>
    </row>
    <row r="78" spans="1:9" ht="33.75" customHeight="1" x14ac:dyDescent="0.2">
      <c r="A78" s="490"/>
      <c r="B78" s="491" t="s">
        <v>19</v>
      </c>
      <c r="C78" s="492" t="s">
        <v>7</v>
      </c>
      <c r="D78" s="494"/>
      <c r="E78" s="494"/>
      <c r="F78" s="491" t="s">
        <v>2</v>
      </c>
      <c r="G78" s="520">
        <v>264841.3</v>
      </c>
      <c r="H78" s="106" t="s">
        <v>226</v>
      </c>
      <c r="I78" s="107">
        <v>838300</v>
      </c>
    </row>
    <row r="79" spans="1:9" ht="35.25" customHeight="1" x14ac:dyDescent="0.2">
      <c r="A79" s="490"/>
      <c r="B79" s="491" t="s">
        <v>19</v>
      </c>
      <c r="C79" s="492" t="s">
        <v>7</v>
      </c>
      <c r="D79" s="494"/>
      <c r="E79" s="494"/>
      <c r="F79" s="491"/>
      <c r="G79" s="520"/>
      <c r="H79" s="106" t="s">
        <v>380</v>
      </c>
      <c r="I79" s="107">
        <v>15800</v>
      </c>
    </row>
    <row r="80" spans="1:9" ht="31.5" customHeight="1" x14ac:dyDescent="0.2">
      <c r="A80" s="490" t="s">
        <v>101</v>
      </c>
      <c r="B80" s="491" t="s">
        <v>236</v>
      </c>
      <c r="C80" s="492" t="s">
        <v>7</v>
      </c>
      <c r="D80" s="493" t="s">
        <v>88</v>
      </c>
      <c r="E80" s="493" t="s">
        <v>89</v>
      </c>
      <c r="F80" s="482" t="s">
        <v>1</v>
      </c>
      <c r="G80" s="521">
        <v>894177.10000000009</v>
      </c>
      <c r="H80" s="3" t="s">
        <v>381</v>
      </c>
      <c r="I80" s="73">
        <v>1990065</v>
      </c>
    </row>
    <row r="81" spans="1:9" ht="30" customHeight="1" x14ac:dyDescent="0.2">
      <c r="A81" s="490"/>
      <c r="B81" s="491"/>
      <c r="C81" s="492"/>
      <c r="D81" s="494"/>
      <c r="E81" s="494"/>
      <c r="F81" s="486"/>
      <c r="G81" s="522"/>
      <c r="H81" s="5" t="s">
        <v>382</v>
      </c>
      <c r="I81" s="103">
        <v>36368</v>
      </c>
    </row>
    <row r="82" spans="1:9" ht="19.5" customHeight="1" x14ac:dyDescent="0.2">
      <c r="A82" s="490"/>
      <c r="B82" s="491" t="s">
        <v>20</v>
      </c>
      <c r="C82" s="492" t="s">
        <v>7</v>
      </c>
      <c r="D82" s="494"/>
      <c r="E82" s="494"/>
      <c r="F82" s="496" t="s">
        <v>2</v>
      </c>
      <c r="G82" s="498">
        <v>894177.10000000009</v>
      </c>
      <c r="H82" s="5" t="s">
        <v>226</v>
      </c>
      <c r="I82" s="103">
        <v>256168</v>
      </c>
    </row>
    <row r="83" spans="1:9" ht="31.5" customHeight="1" x14ac:dyDescent="0.2">
      <c r="A83" s="490"/>
      <c r="B83" s="491" t="s">
        <v>20</v>
      </c>
      <c r="C83" s="492" t="s">
        <v>7</v>
      </c>
      <c r="D83" s="494"/>
      <c r="E83" s="494"/>
      <c r="F83" s="512"/>
      <c r="G83" s="513"/>
      <c r="H83" s="5" t="s">
        <v>227</v>
      </c>
      <c r="I83" s="103">
        <v>6710</v>
      </c>
    </row>
    <row r="84" spans="1:9" ht="55.5" customHeight="1" x14ac:dyDescent="0.2">
      <c r="A84" s="490"/>
      <c r="B84" s="491" t="s">
        <v>20</v>
      </c>
      <c r="C84" s="492" t="s">
        <v>7</v>
      </c>
      <c r="D84" s="494"/>
      <c r="E84" s="494"/>
      <c r="F84" s="497"/>
      <c r="G84" s="499"/>
      <c r="H84" s="5" t="s">
        <v>374</v>
      </c>
      <c r="I84" s="104">
        <v>5</v>
      </c>
    </row>
    <row r="85" spans="1:9" ht="23.25" customHeight="1" x14ac:dyDescent="0.2">
      <c r="A85" s="490" t="s">
        <v>102</v>
      </c>
      <c r="B85" s="491" t="s">
        <v>188</v>
      </c>
      <c r="C85" s="492" t="s">
        <v>7</v>
      </c>
      <c r="D85" s="493" t="s">
        <v>88</v>
      </c>
      <c r="E85" s="493" t="s">
        <v>89</v>
      </c>
      <c r="F85" s="109" t="s">
        <v>1</v>
      </c>
      <c r="G85" s="120">
        <v>54340.2</v>
      </c>
      <c r="H85" s="53" t="s">
        <v>383</v>
      </c>
      <c r="I85" s="113">
        <v>6057</v>
      </c>
    </row>
    <row r="86" spans="1:9" ht="69.75" customHeight="1" x14ac:dyDescent="0.2">
      <c r="A86" s="490"/>
      <c r="B86" s="491" t="s">
        <v>21</v>
      </c>
      <c r="C86" s="492" t="s">
        <v>7</v>
      </c>
      <c r="D86" s="494"/>
      <c r="E86" s="494"/>
      <c r="F86" s="99" t="s">
        <v>2</v>
      </c>
      <c r="G86" s="122">
        <v>54340.2</v>
      </c>
      <c r="H86" s="5" t="s">
        <v>374</v>
      </c>
      <c r="I86" s="104">
        <v>5</v>
      </c>
    </row>
    <row r="87" spans="1:9" ht="25.5" customHeight="1" x14ac:dyDescent="0.2">
      <c r="A87" s="490" t="s">
        <v>103</v>
      </c>
      <c r="B87" s="491" t="s">
        <v>189</v>
      </c>
      <c r="C87" s="492" t="s">
        <v>7</v>
      </c>
      <c r="D87" s="493" t="s">
        <v>88</v>
      </c>
      <c r="E87" s="493" t="s">
        <v>89</v>
      </c>
      <c r="F87" s="109" t="s">
        <v>1</v>
      </c>
      <c r="G87" s="120">
        <v>3522906.6</v>
      </c>
      <c r="H87" s="36" t="s">
        <v>373</v>
      </c>
      <c r="I87" s="113">
        <v>39870</v>
      </c>
    </row>
    <row r="88" spans="1:9" ht="102" customHeight="1" x14ac:dyDescent="0.2">
      <c r="A88" s="490"/>
      <c r="B88" s="491" t="s">
        <v>22</v>
      </c>
      <c r="C88" s="492" t="s">
        <v>7</v>
      </c>
      <c r="D88" s="494"/>
      <c r="E88" s="494"/>
      <c r="F88" s="99" t="s">
        <v>2</v>
      </c>
      <c r="G88" s="122">
        <v>3522906.6</v>
      </c>
      <c r="H88" s="5" t="s">
        <v>374</v>
      </c>
      <c r="I88" s="104">
        <v>5</v>
      </c>
    </row>
    <row r="89" spans="1:9" ht="33" customHeight="1" x14ac:dyDescent="0.2">
      <c r="A89" s="490" t="s">
        <v>104</v>
      </c>
      <c r="B89" s="501" t="s">
        <v>237</v>
      </c>
      <c r="C89" s="492" t="s">
        <v>7</v>
      </c>
      <c r="D89" s="502" t="s">
        <v>87</v>
      </c>
      <c r="E89" s="502" t="s">
        <v>87</v>
      </c>
      <c r="F89" s="109" t="s">
        <v>1</v>
      </c>
      <c r="G89" s="120">
        <v>260061</v>
      </c>
      <c r="H89" s="524" t="s">
        <v>87</v>
      </c>
      <c r="I89" s="523" t="s">
        <v>87</v>
      </c>
    </row>
    <row r="90" spans="1:9" ht="28.5" customHeight="1" x14ac:dyDescent="0.2">
      <c r="A90" s="490"/>
      <c r="B90" s="501" t="s">
        <v>23</v>
      </c>
      <c r="C90" s="492" t="s">
        <v>7</v>
      </c>
      <c r="D90" s="502"/>
      <c r="E90" s="502"/>
      <c r="F90" s="99" t="s">
        <v>2</v>
      </c>
      <c r="G90" s="122">
        <v>260061</v>
      </c>
      <c r="H90" s="525"/>
      <c r="I90" s="523"/>
    </row>
    <row r="91" spans="1:9" ht="24" customHeight="1" x14ac:dyDescent="0.2">
      <c r="A91" s="490" t="s">
        <v>105</v>
      </c>
      <c r="B91" s="491" t="s">
        <v>238</v>
      </c>
      <c r="C91" s="492" t="s">
        <v>7</v>
      </c>
      <c r="D91" s="493" t="s">
        <v>88</v>
      </c>
      <c r="E91" s="493" t="s">
        <v>89</v>
      </c>
      <c r="F91" s="109" t="s">
        <v>1</v>
      </c>
      <c r="G91" s="120">
        <v>120666.4</v>
      </c>
      <c r="H91" s="5" t="s">
        <v>384</v>
      </c>
      <c r="I91" s="113">
        <v>188</v>
      </c>
    </row>
    <row r="92" spans="1:9" ht="37.5" customHeight="1" x14ac:dyDescent="0.2">
      <c r="A92" s="490"/>
      <c r="B92" s="491" t="s">
        <v>24</v>
      </c>
      <c r="C92" s="492" t="s">
        <v>7</v>
      </c>
      <c r="D92" s="494"/>
      <c r="E92" s="494"/>
      <c r="F92" s="99" t="s">
        <v>2</v>
      </c>
      <c r="G92" s="122">
        <v>120666.4</v>
      </c>
      <c r="H92" s="5" t="s">
        <v>364</v>
      </c>
      <c r="I92" s="107" t="s">
        <v>161</v>
      </c>
    </row>
    <row r="93" spans="1:9" ht="12.75" customHeight="1" x14ac:dyDescent="0.2">
      <c r="A93" s="490" t="s">
        <v>106</v>
      </c>
      <c r="B93" s="491" t="s">
        <v>239</v>
      </c>
      <c r="C93" s="492" t="s">
        <v>7</v>
      </c>
      <c r="D93" s="493" t="s">
        <v>88</v>
      </c>
      <c r="E93" s="493" t="s">
        <v>89</v>
      </c>
      <c r="F93" s="482" t="s">
        <v>1</v>
      </c>
      <c r="G93" s="526">
        <v>139394.6</v>
      </c>
      <c r="H93" s="505" t="s">
        <v>373</v>
      </c>
      <c r="I93" s="511">
        <v>87624</v>
      </c>
    </row>
    <row r="94" spans="1:9" ht="12.75" customHeight="1" x14ac:dyDescent="0.2">
      <c r="A94" s="490"/>
      <c r="B94" s="491" t="s">
        <v>25</v>
      </c>
      <c r="C94" s="492" t="s">
        <v>7</v>
      </c>
      <c r="D94" s="494"/>
      <c r="E94" s="494"/>
      <c r="F94" s="486"/>
      <c r="G94" s="526"/>
      <c r="H94" s="506"/>
      <c r="I94" s="511"/>
    </row>
    <row r="95" spans="1:9" ht="42" customHeight="1" x14ac:dyDescent="0.2">
      <c r="A95" s="490"/>
      <c r="B95" s="491" t="s">
        <v>25</v>
      </c>
      <c r="C95" s="492" t="s">
        <v>7</v>
      </c>
      <c r="D95" s="494"/>
      <c r="E95" s="494"/>
      <c r="F95" s="100" t="s">
        <v>2</v>
      </c>
      <c r="G95" s="123">
        <v>139394.6</v>
      </c>
      <c r="H95" s="5" t="s">
        <v>385</v>
      </c>
      <c r="I95" s="113" t="s">
        <v>160</v>
      </c>
    </row>
    <row r="96" spans="1:9" ht="21" customHeight="1" x14ac:dyDescent="0.2">
      <c r="A96" s="490" t="s">
        <v>107</v>
      </c>
      <c r="B96" s="501" t="s">
        <v>240</v>
      </c>
      <c r="C96" s="492" t="s">
        <v>7</v>
      </c>
      <c r="D96" s="502" t="s">
        <v>87</v>
      </c>
      <c r="E96" s="502" t="s">
        <v>87</v>
      </c>
      <c r="F96" s="109" t="s">
        <v>1</v>
      </c>
      <c r="G96" s="120">
        <v>372282.5</v>
      </c>
      <c r="H96" s="524" t="s">
        <v>87</v>
      </c>
      <c r="I96" s="527" t="s">
        <v>87</v>
      </c>
    </row>
    <row r="97" spans="1:9" ht="21.75" customHeight="1" x14ac:dyDescent="0.2">
      <c r="A97" s="490"/>
      <c r="B97" s="501" t="s">
        <v>26</v>
      </c>
      <c r="C97" s="492" t="s">
        <v>7</v>
      </c>
      <c r="D97" s="502"/>
      <c r="E97" s="502"/>
      <c r="F97" s="99" t="s">
        <v>2</v>
      </c>
      <c r="G97" s="122">
        <v>372282.5</v>
      </c>
      <c r="H97" s="525"/>
      <c r="I97" s="527"/>
    </row>
    <row r="98" spans="1:9" ht="45" customHeight="1" x14ac:dyDescent="0.2">
      <c r="A98" s="490" t="s">
        <v>108</v>
      </c>
      <c r="B98" s="491" t="s">
        <v>190</v>
      </c>
      <c r="C98" s="492" t="s">
        <v>7</v>
      </c>
      <c r="D98" s="493" t="s">
        <v>88</v>
      </c>
      <c r="E98" s="493" t="s">
        <v>89</v>
      </c>
      <c r="F98" s="109" t="s">
        <v>1</v>
      </c>
      <c r="G98" s="120">
        <v>372282.5</v>
      </c>
      <c r="H98" s="5" t="s">
        <v>162</v>
      </c>
      <c r="I98" s="113">
        <v>31850</v>
      </c>
    </row>
    <row r="99" spans="1:9" ht="113.25" customHeight="1" x14ac:dyDescent="0.2">
      <c r="A99" s="490"/>
      <c r="B99" s="491" t="s">
        <v>27</v>
      </c>
      <c r="C99" s="492" t="s">
        <v>7</v>
      </c>
      <c r="D99" s="494"/>
      <c r="E99" s="494"/>
      <c r="F99" s="99" t="s">
        <v>2</v>
      </c>
      <c r="G99" s="122">
        <v>372282.5</v>
      </c>
      <c r="H99" s="5" t="s">
        <v>386</v>
      </c>
      <c r="I99" s="104" t="s">
        <v>163</v>
      </c>
    </row>
    <row r="100" spans="1:9" ht="19.5" customHeight="1" x14ac:dyDescent="0.2">
      <c r="A100" s="490" t="s">
        <v>109</v>
      </c>
      <c r="B100" s="501" t="s">
        <v>241</v>
      </c>
      <c r="C100" s="492" t="s">
        <v>8</v>
      </c>
      <c r="D100" s="502" t="s">
        <v>87</v>
      </c>
      <c r="E100" s="502" t="s">
        <v>87</v>
      </c>
      <c r="F100" s="109" t="s">
        <v>1</v>
      </c>
      <c r="G100" s="120">
        <v>11228</v>
      </c>
      <c r="H100" s="524" t="s">
        <v>87</v>
      </c>
      <c r="I100" s="523" t="s">
        <v>87</v>
      </c>
    </row>
    <row r="101" spans="1:9" ht="24" customHeight="1" x14ac:dyDescent="0.2">
      <c r="A101" s="490"/>
      <c r="B101" s="501" t="s">
        <v>28</v>
      </c>
      <c r="C101" s="492" t="s">
        <v>8</v>
      </c>
      <c r="D101" s="502"/>
      <c r="E101" s="502"/>
      <c r="F101" s="99" t="s">
        <v>2</v>
      </c>
      <c r="G101" s="122">
        <v>3402.4</v>
      </c>
      <c r="H101" s="525"/>
      <c r="I101" s="523"/>
    </row>
    <row r="102" spans="1:9" ht="24" customHeight="1" x14ac:dyDescent="0.2">
      <c r="A102" s="490"/>
      <c r="B102" s="501" t="s">
        <v>28</v>
      </c>
      <c r="C102" s="492" t="s">
        <v>8</v>
      </c>
      <c r="D102" s="502"/>
      <c r="E102" s="502"/>
      <c r="F102" s="99" t="s">
        <v>4</v>
      </c>
      <c r="G102" s="122">
        <v>7825.6</v>
      </c>
      <c r="H102" s="525"/>
      <c r="I102" s="523"/>
    </row>
    <row r="103" spans="1:9" ht="24" customHeight="1" x14ac:dyDescent="0.2">
      <c r="A103" s="500" t="s">
        <v>110</v>
      </c>
      <c r="B103" s="518" t="s">
        <v>191</v>
      </c>
      <c r="C103" s="492" t="s">
        <v>8</v>
      </c>
      <c r="D103" s="493" t="s">
        <v>88</v>
      </c>
      <c r="E103" s="493" t="s">
        <v>89</v>
      </c>
      <c r="F103" s="109" t="s">
        <v>1</v>
      </c>
      <c r="G103" s="120">
        <v>11228</v>
      </c>
      <c r="H103" s="505" t="s">
        <v>387</v>
      </c>
      <c r="I103" s="514">
        <v>10</v>
      </c>
    </row>
    <row r="104" spans="1:9" ht="36.75" customHeight="1" x14ac:dyDescent="0.2">
      <c r="A104" s="500"/>
      <c r="B104" s="518" t="s">
        <v>29</v>
      </c>
      <c r="C104" s="492" t="s">
        <v>8</v>
      </c>
      <c r="D104" s="494"/>
      <c r="E104" s="494"/>
      <c r="F104" s="99" t="s">
        <v>2</v>
      </c>
      <c r="G104" s="122">
        <v>3402.4</v>
      </c>
      <c r="H104" s="506"/>
      <c r="I104" s="528"/>
    </row>
    <row r="105" spans="1:9" ht="54" customHeight="1" x14ac:dyDescent="0.2">
      <c r="A105" s="500"/>
      <c r="B105" s="518" t="s">
        <v>29</v>
      </c>
      <c r="C105" s="492" t="s">
        <v>8</v>
      </c>
      <c r="D105" s="494"/>
      <c r="E105" s="494"/>
      <c r="F105" s="99" t="s">
        <v>4</v>
      </c>
      <c r="G105" s="122">
        <v>7825.6</v>
      </c>
      <c r="H105" s="3" t="s">
        <v>388</v>
      </c>
      <c r="I105" s="103">
        <v>100</v>
      </c>
    </row>
    <row r="106" spans="1:9" ht="27" customHeight="1" x14ac:dyDescent="0.2">
      <c r="A106" s="490" t="s">
        <v>111</v>
      </c>
      <c r="B106" s="501" t="s">
        <v>244</v>
      </c>
      <c r="C106" s="492" t="s">
        <v>7</v>
      </c>
      <c r="D106" s="502" t="s">
        <v>87</v>
      </c>
      <c r="E106" s="502" t="s">
        <v>87</v>
      </c>
      <c r="F106" s="109" t="s">
        <v>1</v>
      </c>
      <c r="G106" s="120">
        <v>56403</v>
      </c>
      <c r="H106" s="524" t="s">
        <v>87</v>
      </c>
      <c r="I106" s="523" t="s">
        <v>87</v>
      </c>
    </row>
    <row r="107" spans="1:9" ht="33" customHeight="1" x14ac:dyDescent="0.2">
      <c r="A107" s="490"/>
      <c r="B107" s="501" t="s">
        <v>30</v>
      </c>
      <c r="C107" s="492" t="s">
        <v>7</v>
      </c>
      <c r="D107" s="502"/>
      <c r="E107" s="502"/>
      <c r="F107" s="99" t="s">
        <v>2</v>
      </c>
      <c r="G107" s="122">
        <v>56403</v>
      </c>
      <c r="H107" s="525"/>
      <c r="I107" s="523"/>
    </row>
    <row r="108" spans="1:9" ht="23.25" customHeight="1" x14ac:dyDescent="0.2">
      <c r="A108" s="490" t="s">
        <v>112</v>
      </c>
      <c r="B108" s="491" t="s">
        <v>192</v>
      </c>
      <c r="C108" s="492" t="s">
        <v>7</v>
      </c>
      <c r="D108" s="493" t="s">
        <v>88</v>
      </c>
      <c r="E108" s="493" t="s">
        <v>89</v>
      </c>
      <c r="F108" s="109" t="s">
        <v>1</v>
      </c>
      <c r="G108" s="120">
        <v>52005.9</v>
      </c>
      <c r="H108" s="5" t="s">
        <v>389</v>
      </c>
      <c r="I108" s="104">
        <v>1339</v>
      </c>
    </row>
    <row r="109" spans="1:9" ht="62.25" customHeight="1" x14ac:dyDescent="0.2">
      <c r="A109" s="490"/>
      <c r="B109" s="491" t="s">
        <v>31</v>
      </c>
      <c r="C109" s="492" t="s">
        <v>7</v>
      </c>
      <c r="D109" s="494"/>
      <c r="E109" s="494"/>
      <c r="F109" s="99" t="s">
        <v>2</v>
      </c>
      <c r="G109" s="122">
        <v>52005.9</v>
      </c>
      <c r="H109" s="5" t="s">
        <v>390</v>
      </c>
      <c r="I109" s="104">
        <v>5</v>
      </c>
    </row>
    <row r="110" spans="1:9" ht="34.5" customHeight="1" x14ac:dyDescent="0.2">
      <c r="A110" s="490" t="s">
        <v>306</v>
      </c>
      <c r="B110" s="491" t="s">
        <v>193</v>
      </c>
      <c r="C110" s="492" t="s">
        <v>7</v>
      </c>
      <c r="D110" s="493" t="s">
        <v>88</v>
      </c>
      <c r="E110" s="493" t="s">
        <v>89</v>
      </c>
      <c r="F110" s="109" t="s">
        <v>1</v>
      </c>
      <c r="G110" s="120">
        <v>4397.1000000000004</v>
      </c>
      <c r="H110" s="5" t="s">
        <v>373</v>
      </c>
      <c r="I110" s="104">
        <v>141</v>
      </c>
    </row>
    <row r="111" spans="1:9" ht="55.5" customHeight="1" x14ac:dyDescent="0.2">
      <c r="A111" s="490"/>
      <c r="B111" s="491" t="s">
        <v>32</v>
      </c>
      <c r="C111" s="492" t="s">
        <v>7</v>
      </c>
      <c r="D111" s="494"/>
      <c r="E111" s="494"/>
      <c r="F111" s="99" t="s">
        <v>2</v>
      </c>
      <c r="G111" s="122">
        <v>4397.1000000000004</v>
      </c>
      <c r="H111" s="3" t="s">
        <v>391</v>
      </c>
      <c r="I111" s="103">
        <v>80</v>
      </c>
    </row>
    <row r="112" spans="1:9" ht="22.5" customHeight="1" x14ac:dyDescent="0.2">
      <c r="A112" s="490" t="s">
        <v>113</v>
      </c>
      <c r="B112" s="501" t="s">
        <v>243</v>
      </c>
      <c r="C112" s="492" t="s">
        <v>7</v>
      </c>
      <c r="D112" s="502" t="s">
        <v>87</v>
      </c>
      <c r="E112" s="502" t="s">
        <v>87</v>
      </c>
      <c r="F112" s="109" t="s">
        <v>1</v>
      </c>
      <c r="G112" s="120">
        <v>442235.69999999995</v>
      </c>
      <c r="H112" s="524" t="s">
        <v>87</v>
      </c>
      <c r="I112" s="523" t="s">
        <v>87</v>
      </c>
    </row>
    <row r="113" spans="1:9" ht="22.5" customHeight="1" x14ac:dyDescent="0.2">
      <c r="A113" s="490"/>
      <c r="B113" s="501" t="s">
        <v>33</v>
      </c>
      <c r="C113" s="492" t="s">
        <v>7</v>
      </c>
      <c r="D113" s="502"/>
      <c r="E113" s="502"/>
      <c r="F113" s="99" t="s">
        <v>2</v>
      </c>
      <c r="G113" s="122">
        <v>442235.69999999995</v>
      </c>
      <c r="H113" s="525"/>
      <c r="I113" s="523"/>
    </row>
    <row r="114" spans="1:9" ht="49.5" customHeight="1" x14ac:dyDescent="0.2">
      <c r="A114" s="490" t="s">
        <v>114</v>
      </c>
      <c r="B114" s="491" t="s">
        <v>194</v>
      </c>
      <c r="C114" s="492" t="s">
        <v>7</v>
      </c>
      <c r="D114" s="493" t="s">
        <v>88</v>
      </c>
      <c r="E114" s="493" t="s">
        <v>89</v>
      </c>
      <c r="F114" s="109" t="s">
        <v>1</v>
      </c>
      <c r="G114" s="120">
        <v>28496.1</v>
      </c>
      <c r="H114" s="5" t="s">
        <v>392</v>
      </c>
      <c r="I114" s="39">
        <v>8600</v>
      </c>
    </row>
    <row r="115" spans="1:9" ht="89.25" customHeight="1" x14ac:dyDescent="0.2">
      <c r="A115" s="490"/>
      <c r="B115" s="491" t="s">
        <v>34</v>
      </c>
      <c r="C115" s="492" t="s">
        <v>7</v>
      </c>
      <c r="D115" s="494"/>
      <c r="E115" s="494"/>
      <c r="F115" s="99" t="s">
        <v>2</v>
      </c>
      <c r="G115" s="122">
        <v>28496.1</v>
      </c>
      <c r="H115" s="5" t="s">
        <v>393</v>
      </c>
      <c r="I115" s="38">
        <v>100</v>
      </c>
    </row>
    <row r="116" spans="1:9" ht="51.75" customHeight="1" x14ac:dyDescent="0.2">
      <c r="A116" s="490" t="s">
        <v>115</v>
      </c>
      <c r="B116" s="491" t="s">
        <v>195</v>
      </c>
      <c r="C116" s="492" t="s">
        <v>7</v>
      </c>
      <c r="D116" s="493" t="s">
        <v>88</v>
      </c>
      <c r="E116" s="493" t="s">
        <v>89</v>
      </c>
      <c r="F116" s="109" t="s">
        <v>1</v>
      </c>
      <c r="G116" s="120">
        <v>20100</v>
      </c>
      <c r="H116" s="5" t="s">
        <v>392</v>
      </c>
      <c r="I116" s="39">
        <v>5200</v>
      </c>
    </row>
    <row r="117" spans="1:9" ht="75" customHeight="1" x14ac:dyDescent="0.2">
      <c r="A117" s="490"/>
      <c r="B117" s="491" t="s">
        <v>35</v>
      </c>
      <c r="C117" s="492" t="s">
        <v>7</v>
      </c>
      <c r="D117" s="494"/>
      <c r="E117" s="494"/>
      <c r="F117" s="99" t="s">
        <v>2</v>
      </c>
      <c r="G117" s="122">
        <v>20100</v>
      </c>
      <c r="H117" s="3" t="s">
        <v>394</v>
      </c>
      <c r="I117" s="103">
        <v>100</v>
      </c>
    </row>
    <row r="118" spans="1:9" ht="31.5" customHeight="1" x14ac:dyDescent="0.2">
      <c r="A118" s="529" t="s">
        <v>307</v>
      </c>
      <c r="B118" s="496" t="s">
        <v>196</v>
      </c>
      <c r="C118" s="496" t="s">
        <v>7</v>
      </c>
      <c r="D118" s="493" t="s">
        <v>88</v>
      </c>
      <c r="E118" s="493" t="s">
        <v>89</v>
      </c>
      <c r="F118" s="109" t="s">
        <v>1</v>
      </c>
      <c r="G118" s="120">
        <v>355999.1</v>
      </c>
      <c r="H118" s="5" t="s">
        <v>395</v>
      </c>
      <c r="I118" s="104">
        <v>120450</v>
      </c>
    </row>
    <row r="119" spans="1:9" ht="37.5" customHeight="1" x14ac:dyDescent="0.2">
      <c r="A119" s="530"/>
      <c r="B119" s="512"/>
      <c r="C119" s="512"/>
      <c r="D119" s="494"/>
      <c r="E119" s="494"/>
      <c r="F119" s="99" t="s">
        <v>2</v>
      </c>
      <c r="G119" s="122">
        <v>355999.1</v>
      </c>
      <c r="H119" s="5" t="s">
        <v>396</v>
      </c>
      <c r="I119" s="104">
        <v>100</v>
      </c>
    </row>
    <row r="120" spans="1:9" ht="40.5" customHeight="1" x14ac:dyDescent="0.2">
      <c r="A120" s="490" t="s">
        <v>308</v>
      </c>
      <c r="B120" s="491" t="s">
        <v>197</v>
      </c>
      <c r="C120" s="492" t="s">
        <v>7</v>
      </c>
      <c r="D120" s="493" t="s">
        <v>88</v>
      </c>
      <c r="E120" s="493" t="s">
        <v>89</v>
      </c>
      <c r="F120" s="109" t="s">
        <v>1</v>
      </c>
      <c r="G120" s="120">
        <v>4121.2</v>
      </c>
      <c r="H120" s="5" t="s">
        <v>389</v>
      </c>
      <c r="I120" s="104">
        <v>2792</v>
      </c>
    </row>
    <row r="121" spans="1:9" ht="38.25" customHeight="1" x14ac:dyDescent="0.2">
      <c r="A121" s="490"/>
      <c r="B121" s="491" t="s">
        <v>36</v>
      </c>
      <c r="C121" s="492" t="s">
        <v>7</v>
      </c>
      <c r="D121" s="494"/>
      <c r="E121" s="494"/>
      <c r="F121" s="99" t="s">
        <v>2</v>
      </c>
      <c r="G121" s="122">
        <v>4121.2</v>
      </c>
      <c r="H121" s="101" t="s">
        <v>397</v>
      </c>
      <c r="I121" s="26">
        <v>48.5</v>
      </c>
    </row>
    <row r="122" spans="1:9" ht="39.75" customHeight="1" x14ac:dyDescent="0.2">
      <c r="A122" s="490" t="s">
        <v>309</v>
      </c>
      <c r="B122" s="491" t="s">
        <v>198</v>
      </c>
      <c r="C122" s="492" t="s">
        <v>7</v>
      </c>
      <c r="D122" s="493" t="s">
        <v>88</v>
      </c>
      <c r="E122" s="493" t="s">
        <v>89</v>
      </c>
      <c r="F122" s="109" t="s">
        <v>1</v>
      </c>
      <c r="G122" s="120">
        <v>33519.299999999996</v>
      </c>
      <c r="H122" s="5" t="s">
        <v>398</v>
      </c>
      <c r="I122" s="104">
        <v>579</v>
      </c>
    </row>
    <row r="123" spans="1:9" ht="54.75" customHeight="1" x14ac:dyDescent="0.2">
      <c r="A123" s="490"/>
      <c r="B123" s="491" t="s">
        <v>37</v>
      </c>
      <c r="C123" s="492" t="s">
        <v>7</v>
      </c>
      <c r="D123" s="494"/>
      <c r="E123" s="494"/>
      <c r="F123" s="99" t="s">
        <v>2</v>
      </c>
      <c r="G123" s="122">
        <v>33519.299999999996</v>
      </c>
      <c r="H123" s="5" t="s">
        <v>399</v>
      </c>
      <c r="I123" s="104" t="s">
        <v>164</v>
      </c>
    </row>
    <row r="124" spans="1:9" ht="23.25" customHeight="1" x14ac:dyDescent="0.2">
      <c r="A124" s="490" t="s">
        <v>116</v>
      </c>
      <c r="B124" s="501" t="s">
        <v>242</v>
      </c>
      <c r="C124" s="492" t="s">
        <v>7</v>
      </c>
      <c r="D124" s="502" t="s">
        <v>87</v>
      </c>
      <c r="E124" s="502" t="s">
        <v>87</v>
      </c>
      <c r="F124" s="109" t="s">
        <v>1</v>
      </c>
      <c r="G124" s="120">
        <v>42126.1</v>
      </c>
      <c r="H124" s="524" t="s">
        <v>87</v>
      </c>
      <c r="I124" s="523" t="s">
        <v>87</v>
      </c>
    </row>
    <row r="125" spans="1:9" ht="31.5" customHeight="1" x14ac:dyDescent="0.2">
      <c r="A125" s="490"/>
      <c r="B125" s="501" t="s">
        <v>38</v>
      </c>
      <c r="C125" s="492" t="s">
        <v>7</v>
      </c>
      <c r="D125" s="502"/>
      <c r="E125" s="502"/>
      <c r="F125" s="99" t="s">
        <v>2</v>
      </c>
      <c r="G125" s="122">
        <v>42126.1</v>
      </c>
      <c r="H125" s="525"/>
      <c r="I125" s="523"/>
    </row>
    <row r="126" spans="1:9" ht="33" customHeight="1" x14ac:dyDescent="0.2">
      <c r="A126" s="490" t="s">
        <v>117</v>
      </c>
      <c r="B126" s="491" t="s">
        <v>199</v>
      </c>
      <c r="C126" s="492" t="s">
        <v>7</v>
      </c>
      <c r="D126" s="493" t="s">
        <v>88</v>
      </c>
      <c r="E126" s="493" t="s">
        <v>89</v>
      </c>
      <c r="F126" s="109" t="s">
        <v>1</v>
      </c>
      <c r="G126" s="120">
        <v>42126.1</v>
      </c>
      <c r="H126" s="5" t="s">
        <v>395</v>
      </c>
      <c r="I126" s="104">
        <v>10350</v>
      </c>
    </row>
    <row r="127" spans="1:9" ht="42.75" customHeight="1" x14ac:dyDescent="0.2">
      <c r="A127" s="490"/>
      <c r="B127" s="491" t="s">
        <v>39</v>
      </c>
      <c r="C127" s="492" t="s">
        <v>7</v>
      </c>
      <c r="D127" s="494"/>
      <c r="E127" s="494"/>
      <c r="F127" s="99" t="s">
        <v>2</v>
      </c>
      <c r="G127" s="122">
        <v>42126.1</v>
      </c>
      <c r="H127" s="108" t="s">
        <v>400</v>
      </c>
      <c r="I127" s="103">
        <v>130</v>
      </c>
    </row>
    <row r="128" spans="1:9" ht="17.25" customHeight="1" x14ac:dyDescent="0.2">
      <c r="A128" s="490" t="s">
        <v>118</v>
      </c>
      <c r="B128" s="501" t="s">
        <v>261</v>
      </c>
      <c r="C128" s="492" t="s">
        <v>7</v>
      </c>
      <c r="D128" s="502" t="s">
        <v>87</v>
      </c>
      <c r="E128" s="502" t="s">
        <v>87</v>
      </c>
      <c r="F128" s="109" t="s">
        <v>1</v>
      </c>
      <c r="G128" s="120">
        <v>370398.89999999997</v>
      </c>
      <c r="H128" s="524" t="s">
        <v>87</v>
      </c>
      <c r="I128" s="527" t="s">
        <v>87</v>
      </c>
    </row>
    <row r="129" spans="1:10" ht="19.5" customHeight="1" x14ac:dyDescent="0.2">
      <c r="A129" s="490"/>
      <c r="B129" s="501" t="s">
        <v>40</v>
      </c>
      <c r="C129" s="492" t="s">
        <v>7</v>
      </c>
      <c r="D129" s="502"/>
      <c r="E129" s="502"/>
      <c r="F129" s="99" t="s">
        <v>2</v>
      </c>
      <c r="G129" s="122">
        <v>295676.39999999997</v>
      </c>
      <c r="H129" s="525"/>
      <c r="I129" s="527"/>
    </row>
    <row r="130" spans="1:10" ht="25.5" customHeight="1" x14ac:dyDescent="0.2">
      <c r="A130" s="490"/>
      <c r="B130" s="501" t="s">
        <v>40</v>
      </c>
      <c r="C130" s="492" t="s">
        <v>7</v>
      </c>
      <c r="D130" s="502"/>
      <c r="E130" s="502"/>
      <c r="F130" s="99" t="s">
        <v>3</v>
      </c>
      <c r="G130" s="122">
        <v>74722.5</v>
      </c>
      <c r="H130" s="525"/>
      <c r="I130" s="527"/>
    </row>
    <row r="131" spans="1:10" ht="23.25" customHeight="1" x14ac:dyDescent="0.2">
      <c r="A131" s="490" t="s">
        <v>119</v>
      </c>
      <c r="B131" s="491" t="s">
        <v>200</v>
      </c>
      <c r="C131" s="492" t="s">
        <v>7</v>
      </c>
      <c r="D131" s="493" t="s">
        <v>88</v>
      </c>
      <c r="E131" s="493" t="s">
        <v>89</v>
      </c>
      <c r="F131" s="109" t="s">
        <v>1</v>
      </c>
      <c r="G131" s="120">
        <v>275813.49999999994</v>
      </c>
      <c r="H131" s="505" t="s">
        <v>401</v>
      </c>
      <c r="I131" s="503">
        <v>119165</v>
      </c>
    </row>
    <row r="132" spans="1:10" ht="15.75" customHeight="1" x14ac:dyDescent="0.2">
      <c r="A132" s="490"/>
      <c r="B132" s="491" t="s">
        <v>41</v>
      </c>
      <c r="C132" s="492" t="s">
        <v>7</v>
      </c>
      <c r="D132" s="494"/>
      <c r="E132" s="494"/>
      <c r="F132" s="496" t="s">
        <v>2</v>
      </c>
      <c r="G132" s="498">
        <v>275813.49999999994</v>
      </c>
      <c r="H132" s="506"/>
      <c r="I132" s="503"/>
    </row>
    <row r="133" spans="1:10" ht="32.25" customHeight="1" x14ac:dyDescent="0.2">
      <c r="A133" s="490"/>
      <c r="B133" s="491" t="s">
        <v>41</v>
      </c>
      <c r="C133" s="492" t="s">
        <v>7</v>
      </c>
      <c r="D133" s="494"/>
      <c r="E133" s="494"/>
      <c r="F133" s="512"/>
      <c r="G133" s="513"/>
      <c r="H133" s="110" t="s">
        <v>402</v>
      </c>
      <c r="I133" s="107">
        <v>1625</v>
      </c>
      <c r="J133" s="21"/>
    </row>
    <row r="134" spans="1:10" ht="12.75" customHeight="1" x14ac:dyDescent="0.2">
      <c r="A134" s="490"/>
      <c r="B134" s="491" t="s">
        <v>41</v>
      </c>
      <c r="C134" s="492" t="s">
        <v>7</v>
      </c>
      <c r="D134" s="494"/>
      <c r="E134" s="494"/>
      <c r="F134" s="512"/>
      <c r="G134" s="513"/>
      <c r="H134" s="533" t="s">
        <v>403</v>
      </c>
      <c r="I134" s="511">
        <v>20</v>
      </c>
    </row>
    <row r="135" spans="1:10" ht="19.5" customHeight="1" x14ac:dyDescent="0.2">
      <c r="A135" s="490"/>
      <c r="B135" s="491" t="s">
        <v>41</v>
      </c>
      <c r="C135" s="492" t="s">
        <v>7</v>
      </c>
      <c r="D135" s="495"/>
      <c r="E135" s="495"/>
      <c r="F135" s="497"/>
      <c r="G135" s="499"/>
      <c r="H135" s="534"/>
      <c r="I135" s="511"/>
    </row>
    <row r="136" spans="1:10" ht="35.25" customHeight="1" x14ac:dyDescent="0.2">
      <c r="A136" s="490" t="s">
        <v>295</v>
      </c>
      <c r="B136" s="496" t="s">
        <v>273</v>
      </c>
      <c r="C136" s="496" t="s">
        <v>7</v>
      </c>
      <c r="D136" s="493" t="s">
        <v>88</v>
      </c>
      <c r="E136" s="493" t="s">
        <v>89</v>
      </c>
      <c r="F136" s="109" t="s">
        <v>1</v>
      </c>
      <c r="G136" s="120">
        <v>94585.4</v>
      </c>
      <c r="H136" s="61" t="s">
        <v>404</v>
      </c>
      <c r="I136" s="107">
        <v>1705</v>
      </c>
    </row>
    <row r="137" spans="1:10" ht="65.25" customHeight="1" x14ac:dyDescent="0.2">
      <c r="A137" s="490"/>
      <c r="B137" s="512"/>
      <c r="C137" s="512"/>
      <c r="D137" s="494"/>
      <c r="E137" s="494"/>
      <c r="F137" s="99" t="s">
        <v>2</v>
      </c>
      <c r="G137" s="122">
        <v>19862.900000000001</v>
      </c>
      <c r="H137" s="53" t="s">
        <v>275</v>
      </c>
      <c r="I137" s="113">
        <v>100</v>
      </c>
    </row>
    <row r="138" spans="1:10" ht="47.25" customHeight="1" x14ac:dyDescent="0.2">
      <c r="A138" s="490"/>
      <c r="B138" s="512"/>
      <c r="C138" s="512"/>
      <c r="D138" s="494"/>
      <c r="E138" s="494"/>
      <c r="F138" s="496" t="s">
        <v>3</v>
      </c>
      <c r="G138" s="498">
        <v>74722.5</v>
      </c>
      <c r="H138" s="55" t="s">
        <v>276</v>
      </c>
      <c r="I138" s="107">
        <v>100</v>
      </c>
    </row>
    <row r="139" spans="1:10" ht="19.5" customHeight="1" x14ac:dyDescent="0.2">
      <c r="A139" s="490"/>
      <c r="B139" s="512"/>
      <c r="C139" s="512"/>
      <c r="D139" s="494"/>
      <c r="E139" s="494"/>
      <c r="F139" s="512"/>
      <c r="G139" s="513"/>
      <c r="H139" s="533" t="s">
        <v>317</v>
      </c>
      <c r="I139" s="531">
        <v>121</v>
      </c>
    </row>
    <row r="140" spans="1:10" ht="31.5" customHeight="1" x14ac:dyDescent="0.2">
      <c r="A140" s="490"/>
      <c r="B140" s="497"/>
      <c r="C140" s="497"/>
      <c r="D140" s="495"/>
      <c r="E140" s="495"/>
      <c r="F140" s="497"/>
      <c r="G140" s="499"/>
      <c r="H140" s="534"/>
      <c r="I140" s="532"/>
    </row>
    <row r="141" spans="1:10" ht="22.5" customHeight="1" x14ac:dyDescent="0.2">
      <c r="A141" s="490" t="s">
        <v>120</v>
      </c>
      <c r="B141" s="501" t="s">
        <v>245</v>
      </c>
      <c r="C141" s="492" t="s">
        <v>7</v>
      </c>
      <c r="D141" s="502" t="s">
        <v>87</v>
      </c>
      <c r="E141" s="502" t="s">
        <v>87</v>
      </c>
      <c r="F141" s="109" t="s">
        <v>1</v>
      </c>
      <c r="G141" s="120">
        <v>1769673.3</v>
      </c>
      <c r="H141" s="524" t="s">
        <v>87</v>
      </c>
      <c r="I141" s="523" t="s">
        <v>87</v>
      </c>
    </row>
    <row r="142" spans="1:10" ht="22.5" customHeight="1" x14ac:dyDescent="0.2">
      <c r="A142" s="490"/>
      <c r="B142" s="501" t="s">
        <v>42</v>
      </c>
      <c r="C142" s="492" t="s">
        <v>7</v>
      </c>
      <c r="D142" s="502"/>
      <c r="E142" s="502"/>
      <c r="F142" s="99" t="s">
        <v>2</v>
      </c>
      <c r="G142" s="122">
        <v>891477.9</v>
      </c>
      <c r="H142" s="525"/>
      <c r="I142" s="523"/>
    </row>
    <row r="143" spans="1:10" ht="22.5" customHeight="1" x14ac:dyDescent="0.2">
      <c r="A143" s="490"/>
      <c r="B143" s="501" t="s">
        <v>42</v>
      </c>
      <c r="C143" s="492" t="s">
        <v>7</v>
      </c>
      <c r="D143" s="502"/>
      <c r="E143" s="502"/>
      <c r="F143" s="99" t="s">
        <v>3</v>
      </c>
      <c r="G143" s="122">
        <v>878195.4</v>
      </c>
      <c r="H143" s="525"/>
      <c r="I143" s="523"/>
    </row>
    <row r="144" spans="1:10" ht="60.75" customHeight="1" x14ac:dyDescent="0.2">
      <c r="A144" s="490" t="s">
        <v>121</v>
      </c>
      <c r="B144" s="491" t="s">
        <v>201</v>
      </c>
      <c r="C144" s="492" t="s">
        <v>7</v>
      </c>
      <c r="D144" s="493" t="s">
        <v>88</v>
      </c>
      <c r="E144" s="493" t="s">
        <v>89</v>
      </c>
      <c r="F144" s="109" t="s">
        <v>1</v>
      </c>
      <c r="G144" s="120">
        <v>772857.4</v>
      </c>
      <c r="H144" s="5" t="s">
        <v>334</v>
      </c>
      <c r="I144" s="104">
        <v>65185</v>
      </c>
    </row>
    <row r="145" spans="1:14" ht="47.25" customHeight="1" x14ac:dyDescent="0.2">
      <c r="A145" s="490"/>
      <c r="B145" s="491" t="s">
        <v>43</v>
      </c>
      <c r="C145" s="492" t="s">
        <v>7</v>
      </c>
      <c r="D145" s="494"/>
      <c r="E145" s="494"/>
      <c r="F145" s="99" t="s">
        <v>2</v>
      </c>
      <c r="G145" s="122">
        <v>772857.4</v>
      </c>
      <c r="H145" s="5" t="s">
        <v>335</v>
      </c>
      <c r="I145" s="25">
        <v>95.5</v>
      </c>
    </row>
    <row r="146" spans="1:14" ht="51" customHeight="1" x14ac:dyDescent="0.2">
      <c r="A146" s="500" t="s">
        <v>274</v>
      </c>
      <c r="B146" s="518" t="s">
        <v>202</v>
      </c>
      <c r="C146" s="492" t="s">
        <v>7</v>
      </c>
      <c r="D146" s="493" t="s">
        <v>88</v>
      </c>
      <c r="E146" s="493" t="s">
        <v>89</v>
      </c>
      <c r="F146" s="109" t="s">
        <v>1</v>
      </c>
      <c r="G146" s="120">
        <v>112289.7</v>
      </c>
      <c r="H146" s="5" t="s">
        <v>336</v>
      </c>
      <c r="I146" s="104">
        <v>70</v>
      </c>
    </row>
    <row r="147" spans="1:14" ht="60" customHeight="1" x14ac:dyDescent="0.2">
      <c r="A147" s="500"/>
      <c r="B147" s="518" t="s">
        <v>44</v>
      </c>
      <c r="C147" s="492" t="s">
        <v>7</v>
      </c>
      <c r="D147" s="494"/>
      <c r="E147" s="494"/>
      <c r="F147" s="99" t="s">
        <v>2</v>
      </c>
      <c r="G147" s="122">
        <v>112289.7</v>
      </c>
      <c r="H147" s="101" t="s">
        <v>335</v>
      </c>
      <c r="I147" s="26">
        <v>96</v>
      </c>
    </row>
    <row r="148" spans="1:14" ht="80.25" customHeight="1" x14ac:dyDescent="0.2">
      <c r="A148" s="500" t="s">
        <v>310</v>
      </c>
      <c r="B148" s="518" t="s">
        <v>203</v>
      </c>
      <c r="C148" s="492" t="s">
        <v>7</v>
      </c>
      <c r="D148" s="493" t="s">
        <v>88</v>
      </c>
      <c r="E148" s="493" t="s">
        <v>89</v>
      </c>
      <c r="F148" s="109" t="s">
        <v>1</v>
      </c>
      <c r="G148" s="120">
        <v>6394.8</v>
      </c>
      <c r="H148" s="537" t="s">
        <v>405</v>
      </c>
      <c r="I148" s="511">
        <v>1400</v>
      </c>
      <c r="J148" s="535" t="s">
        <v>340</v>
      </c>
      <c r="K148" s="536"/>
    </row>
    <row r="149" spans="1:14" ht="44.25" customHeight="1" x14ac:dyDescent="0.2">
      <c r="A149" s="500"/>
      <c r="B149" s="518" t="s">
        <v>45</v>
      </c>
      <c r="C149" s="492" t="s">
        <v>7</v>
      </c>
      <c r="D149" s="494"/>
      <c r="E149" s="494"/>
      <c r="F149" s="99" t="s">
        <v>2</v>
      </c>
      <c r="G149" s="122">
        <v>0</v>
      </c>
      <c r="H149" s="537"/>
      <c r="I149" s="511"/>
      <c r="J149" s="535"/>
      <c r="K149" s="536"/>
    </row>
    <row r="150" spans="1:14" ht="118.5" customHeight="1" x14ac:dyDescent="0.2">
      <c r="A150" s="500"/>
      <c r="B150" s="518" t="s">
        <v>45</v>
      </c>
      <c r="C150" s="492" t="s">
        <v>7</v>
      </c>
      <c r="D150" s="494"/>
      <c r="E150" s="494"/>
      <c r="F150" s="99" t="s">
        <v>3</v>
      </c>
      <c r="G150" s="122">
        <v>6394.8</v>
      </c>
      <c r="H150" s="108" t="s">
        <v>406</v>
      </c>
      <c r="I150" s="26">
        <v>95.5</v>
      </c>
    </row>
    <row r="151" spans="1:14" ht="38.25" customHeight="1" x14ac:dyDescent="0.2">
      <c r="A151" s="490" t="s">
        <v>311</v>
      </c>
      <c r="B151" s="491" t="s">
        <v>204</v>
      </c>
      <c r="C151" s="492" t="s">
        <v>7</v>
      </c>
      <c r="D151" s="493" t="s">
        <v>88</v>
      </c>
      <c r="E151" s="493" t="s">
        <v>89</v>
      </c>
      <c r="F151" s="109" t="s">
        <v>1</v>
      </c>
      <c r="G151" s="120">
        <v>237093.1</v>
      </c>
      <c r="H151" s="537" t="s">
        <v>334</v>
      </c>
      <c r="I151" s="503">
        <v>26978</v>
      </c>
    </row>
    <row r="152" spans="1:14" ht="27" customHeight="1" x14ac:dyDescent="0.2">
      <c r="A152" s="490"/>
      <c r="B152" s="491" t="s">
        <v>46</v>
      </c>
      <c r="C152" s="492" t="s">
        <v>7</v>
      </c>
      <c r="D152" s="494"/>
      <c r="E152" s="494"/>
      <c r="F152" s="99" t="s">
        <v>2</v>
      </c>
      <c r="G152" s="122">
        <v>0</v>
      </c>
      <c r="H152" s="537"/>
      <c r="I152" s="503"/>
    </row>
    <row r="153" spans="1:14" ht="82.5" customHeight="1" x14ac:dyDescent="0.2">
      <c r="A153" s="490"/>
      <c r="B153" s="491" t="s">
        <v>46</v>
      </c>
      <c r="C153" s="492" t="s">
        <v>7</v>
      </c>
      <c r="D153" s="494"/>
      <c r="E153" s="494"/>
      <c r="F153" s="99" t="s">
        <v>3</v>
      </c>
      <c r="G153" s="122">
        <v>237093.1</v>
      </c>
      <c r="H153" s="108" t="s">
        <v>361</v>
      </c>
      <c r="I153" s="26">
        <v>95.5</v>
      </c>
    </row>
    <row r="154" spans="1:14" ht="40.5" customHeight="1" x14ac:dyDescent="0.2">
      <c r="A154" s="490" t="s">
        <v>312</v>
      </c>
      <c r="B154" s="491" t="s">
        <v>205</v>
      </c>
      <c r="C154" s="492" t="s">
        <v>7</v>
      </c>
      <c r="D154" s="493" t="s">
        <v>88</v>
      </c>
      <c r="E154" s="493" t="s">
        <v>89</v>
      </c>
      <c r="F154" s="109" t="s">
        <v>1</v>
      </c>
      <c r="G154" s="120">
        <v>6330.8</v>
      </c>
      <c r="H154" s="5" t="s">
        <v>345</v>
      </c>
      <c r="I154" s="104">
        <v>3999</v>
      </c>
    </row>
    <row r="155" spans="1:14" ht="74.25" customHeight="1" x14ac:dyDescent="0.2">
      <c r="A155" s="490"/>
      <c r="B155" s="491" t="s">
        <v>47</v>
      </c>
      <c r="C155" s="492" t="s">
        <v>7</v>
      </c>
      <c r="D155" s="494"/>
      <c r="E155" s="494"/>
      <c r="F155" s="99" t="s">
        <v>2</v>
      </c>
      <c r="G155" s="122">
        <v>6330.8</v>
      </c>
      <c r="H155" s="5" t="s">
        <v>362</v>
      </c>
      <c r="I155" s="103" t="s">
        <v>163</v>
      </c>
    </row>
    <row r="156" spans="1:14" ht="58.5" customHeight="1" x14ac:dyDescent="0.2">
      <c r="A156" s="490" t="s">
        <v>313</v>
      </c>
      <c r="B156" s="516" t="s">
        <v>318</v>
      </c>
      <c r="C156" s="492" t="s">
        <v>7</v>
      </c>
      <c r="D156" s="493" t="s">
        <v>88</v>
      </c>
      <c r="E156" s="493" t="s">
        <v>89</v>
      </c>
      <c r="F156" s="109" t="s">
        <v>1</v>
      </c>
      <c r="G156" s="120">
        <v>634707.5</v>
      </c>
      <c r="H156" s="55" t="s">
        <v>334</v>
      </c>
      <c r="I156" s="107">
        <v>43064</v>
      </c>
    </row>
    <row r="157" spans="1:14" ht="47.25" customHeight="1" x14ac:dyDescent="0.2">
      <c r="A157" s="490"/>
      <c r="B157" s="516"/>
      <c r="C157" s="492" t="s">
        <v>7</v>
      </c>
      <c r="D157" s="494"/>
      <c r="E157" s="494"/>
      <c r="F157" s="99" t="s">
        <v>2</v>
      </c>
      <c r="G157" s="122">
        <v>0</v>
      </c>
      <c r="H157" s="510" t="s">
        <v>361</v>
      </c>
      <c r="I157" s="538">
        <v>95.5</v>
      </c>
      <c r="J157" s="539"/>
      <c r="K157" s="540"/>
      <c r="L157" s="540"/>
      <c r="M157" s="540"/>
      <c r="N157" s="540"/>
    </row>
    <row r="158" spans="1:14" ht="34.5" customHeight="1" x14ac:dyDescent="0.2">
      <c r="A158" s="490"/>
      <c r="B158" s="516"/>
      <c r="C158" s="492" t="s">
        <v>7</v>
      </c>
      <c r="D158" s="494"/>
      <c r="E158" s="494"/>
      <c r="F158" s="99" t="s">
        <v>3</v>
      </c>
      <c r="G158" s="122">
        <v>634707.5</v>
      </c>
      <c r="H158" s="510"/>
      <c r="I158" s="538"/>
      <c r="J158" s="539"/>
      <c r="K158" s="540"/>
      <c r="L158" s="540"/>
      <c r="M158" s="540"/>
      <c r="N158" s="540"/>
    </row>
    <row r="159" spans="1:14" ht="19.5" customHeight="1" x14ac:dyDescent="0.2">
      <c r="A159" s="529" t="s">
        <v>122</v>
      </c>
      <c r="B159" s="482" t="s">
        <v>266</v>
      </c>
      <c r="C159" s="492" t="s">
        <v>7</v>
      </c>
      <c r="D159" s="493" t="s">
        <v>88</v>
      </c>
      <c r="E159" s="493" t="s">
        <v>89</v>
      </c>
      <c r="F159" s="109" t="s">
        <v>1</v>
      </c>
      <c r="G159" s="120">
        <v>195000</v>
      </c>
      <c r="H159" s="524" t="s">
        <v>87</v>
      </c>
      <c r="I159" s="524" t="s">
        <v>87</v>
      </c>
    </row>
    <row r="160" spans="1:14" ht="19.5" customHeight="1" x14ac:dyDescent="0.2">
      <c r="A160" s="530"/>
      <c r="B160" s="483"/>
      <c r="C160" s="492" t="s">
        <v>7</v>
      </c>
      <c r="D160" s="494"/>
      <c r="E160" s="494"/>
      <c r="F160" s="99" t="s">
        <v>2</v>
      </c>
      <c r="G160" s="122">
        <v>33326.300000000003</v>
      </c>
      <c r="H160" s="525"/>
      <c r="I160" s="525"/>
    </row>
    <row r="161" spans="1:9" ht="19.5" customHeight="1" x14ac:dyDescent="0.2">
      <c r="A161" s="530"/>
      <c r="B161" s="483"/>
      <c r="C161" s="492" t="s">
        <v>7</v>
      </c>
      <c r="D161" s="494"/>
      <c r="E161" s="494"/>
      <c r="F161" s="99" t="s">
        <v>3</v>
      </c>
      <c r="G161" s="122">
        <v>161673.70000000001</v>
      </c>
      <c r="H161" s="525"/>
      <c r="I161" s="525"/>
    </row>
    <row r="162" spans="1:9" ht="23.25" customHeight="1" x14ac:dyDescent="0.2">
      <c r="A162" s="529" t="s">
        <v>123</v>
      </c>
      <c r="B162" s="507" t="s">
        <v>326</v>
      </c>
      <c r="C162" s="492" t="s">
        <v>7</v>
      </c>
      <c r="D162" s="493" t="s">
        <v>88</v>
      </c>
      <c r="E162" s="493" t="s">
        <v>89</v>
      </c>
      <c r="F162" s="109" t="s">
        <v>1</v>
      </c>
      <c r="G162" s="120">
        <v>195000</v>
      </c>
      <c r="H162" s="505" t="s">
        <v>363</v>
      </c>
      <c r="I162" s="511">
        <v>323</v>
      </c>
    </row>
    <row r="163" spans="1:9" ht="24" customHeight="1" x14ac:dyDescent="0.2">
      <c r="A163" s="530"/>
      <c r="B163" s="508"/>
      <c r="C163" s="492" t="s">
        <v>7</v>
      </c>
      <c r="D163" s="494"/>
      <c r="E163" s="494"/>
      <c r="F163" s="99" t="s">
        <v>2</v>
      </c>
      <c r="G163" s="122">
        <v>33326.300000000003</v>
      </c>
      <c r="H163" s="506"/>
      <c r="I163" s="511"/>
    </row>
    <row r="164" spans="1:9" ht="44.25" customHeight="1" x14ac:dyDescent="0.2">
      <c r="A164" s="530"/>
      <c r="B164" s="508"/>
      <c r="C164" s="492" t="s">
        <v>7</v>
      </c>
      <c r="D164" s="494"/>
      <c r="E164" s="494"/>
      <c r="F164" s="99" t="s">
        <v>3</v>
      </c>
      <c r="G164" s="122">
        <v>161673.70000000001</v>
      </c>
      <c r="H164" s="5" t="s">
        <v>364</v>
      </c>
      <c r="I164" s="113" t="s">
        <v>161</v>
      </c>
    </row>
    <row r="165" spans="1:9" ht="19.5" customHeight="1" x14ac:dyDescent="0.2">
      <c r="A165" s="529" t="s">
        <v>296</v>
      </c>
      <c r="B165" s="541" t="s">
        <v>267</v>
      </c>
      <c r="C165" s="492" t="s">
        <v>7</v>
      </c>
      <c r="D165" s="493" t="s">
        <v>88</v>
      </c>
      <c r="E165" s="493" t="s">
        <v>89</v>
      </c>
      <c r="F165" s="109" t="s">
        <v>1</v>
      </c>
      <c r="G165" s="120">
        <v>292679.2</v>
      </c>
      <c r="H165" s="524" t="s">
        <v>87</v>
      </c>
      <c r="I165" s="524" t="s">
        <v>87</v>
      </c>
    </row>
    <row r="166" spans="1:9" ht="19.5" customHeight="1" x14ac:dyDescent="0.2">
      <c r="A166" s="530"/>
      <c r="B166" s="542"/>
      <c r="C166" s="492" t="s">
        <v>7</v>
      </c>
      <c r="D166" s="494"/>
      <c r="E166" s="494"/>
      <c r="F166" s="99" t="s">
        <v>2</v>
      </c>
      <c r="G166" s="122">
        <v>100962.6</v>
      </c>
      <c r="H166" s="525"/>
      <c r="I166" s="525"/>
    </row>
    <row r="167" spans="1:9" ht="19.5" customHeight="1" x14ac:dyDescent="0.2">
      <c r="A167" s="530"/>
      <c r="B167" s="542"/>
      <c r="C167" s="492" t="s">
        <v>7</v>
      </c>
      <c r="D167" s="494"/>
      <c r="E167" s="494"/>
      <c r="F167" s="99" t="s">
        <v>3</v>
      </c>
      <c r="G167" s="122">
        <v>191716.6</v>
      </c>
      <c r="H167" s="525"/>
      <c r="I167" s="525"/>
    </row>
    <row r="168" spans="1:9" ht="23.25" customHeight="1" x14ac:dyDescent="0.2">
      <c r="A168" s="529" t="s">
        <v>297</v>
      </c>
      <c r="B168" s="507" t="s">
        <v>322</v>
      </c>
      <c r="C168" s="492" t="s">
        <v>7</v>
      </c>
      <c r="D168" s="493" t="s">
        <v>88</v>
      </c>
      <c r="E168" s="493" t="s">
        <v>89</v>
      </c>
      <c r="F168" s="109" t="s">
        <v>1</v>
      </c>
      <c r="G168" s="120">
        <v>242679.2</v>
      </c>
      <c r="H168" s="505" t="s">
        <v>365</v>
      </c>
      <c r="I168" s="511">
        <v>23</v>
      </c>
    </row>
    <row r="169" spans="1:9" ht="28.5" customHeight="1" x14ac:dyDescent="0.2">
      <c r="A169" s="530"/>
      <c r="B169" s="508"/>
      <c r="C169" s="492" t="s">
        <v>7</v>
      </c>
      <c r="D169" s="494"/>
      <c r="E169" s="494"/>
      <c r="F169" s="99" t="s">
        <v>2</v>
      </c>
      <c r="G169" s="122">
        <v>50962.600000000006</v>
      </c>
      <c r="H169" s="506"/>
      <c r="I169" s="511"/>
    </row>
    <row r="170" spans="1:9" ht="67.5" customHeight="1" x14ac:dyDescent="0.2">
      <c r="A170" s="530"/>
      <c r="B170" s="508"/>
      <c r="C170" s="492" t="s">
        <v>7</v>
      </c>
      <c r="D170" s="494"/>
      <c r="E170" s="494"/>
      <c r="F170" s="99" t="s">
        <v>3</v>
      </c>
      <c r="G170" s="122">
        <v>191716.6</v>
      </c>
      <c r="H170" s="53" t="s">
        <v>349</v>
      </c>
      <c r="I170" s="113">
        <v>100</v>
      </c>
    </row>
    <row r="171" spans="1:9" ht="25.5" customHeight="1" x14ac:dyDescent="0.2">
      <c r="A171" s="529" t="s">
        <v>298</v>
      </c>
      <c r="B171" s="507" t="s">
        <v>321</v>
      </c>
      <c r="C171" s="492" t="s">
        <v>7</v>
      </c>
      <c r="D171" s="493" t="s">
        <v>88</v>
      </c>
      <c r="E171" s="493" t="s">
        <v>89</v>
      </c>
      <c r="F171" s="482" t="s">
        <v>1</v>
      </c>
      <c r="G171" s="521">
        <v>50000</v>
      </c>
      <c r="H171" s="533" t="s">
        <v>407</v>
      </c>
      <c r="I171" s="511">
        <v>16330</v>
      </c>
    </row>
    <row r="172" spans="1:9" ht="39" customHeight="1" x14ac:dyDescent="0.2">
      <c r="A172" s="530"/>
      <c r="B172" s="508"/>
      <c r="C172" s="492" t="s">
        <v>7</v>
      </c>
      <c r="D172" s="494"/>
      <c r="E172" s="494"/>
      <c r="F172" s="486"/>
      <c r="G172" s="522"/>
      <c r="H172" s="534"/>
      <c r="I172" s="511"/>
    </row>
    <row r="173" spans="1:9" ht="56.25" customHeight="1" x14ac:dyDescent="0.2">
      <c r="A173" s="530"/>
      <c r="B173" s="508"/>
      <c r="C173" s="492" t="s">
        <v>7</v>
      </c>
      <c r="D173" s="494"/>
      <c r="E173" s="494"/>
      <c r="F173" s="100" t="s">
        <v>2</v>
      </c>
      <c r="G173" s="123">
        <v>50000</v>
      </c>
      <c r="H173" s="53" t="s">
        <v>408</v>
      </c>
      <c r="I173" s="113">
        <v>10</v>
      </c>
    </row>
    <row r="174" spans="1:9" ht="19.5" customHeight="1" x14ac:dyDescent="0.2">
      <c r="A174" s="529" t="s">
        <v>299</v>
      </c>
      <c r="B174" s="482" t="s">
        <v>268</v>
      </c>
      <c r="C174" s="492" t="s">
        <v>7</v>
      </c>
      <c r="D174" s="493" t="s">
        <v>88</v>
      </c>
      <c r="E174" s="493" t="s">
        <v>89</v>
      </c>
      <c r="F174" s="109" t="s">
        <v>1</v>
      </c>
      <c r="G174" s="120">
        <v>3007.3</v>
      </c>
      <c r="H174" s="524" t="s">
        <v>87</v>
      </c>
      <c r="I174" s="524" t="s">
        <v>87</v>
      </c>
    </row>
    <row r="175" spans="1:9" ht="19.5" customHeight="1" x14ac:dyDescent="0.2">
      <c r="A175" s="530"/>
      <c r="B175" s="483"/>
      <c r="C175" s="492" t="s">
        <v>7</v>
      </c>
      <c r="D175" s="494"/>
      <c r="E175" s="494"/>
      <c r="F175" s="99" t="s">
        <v>2</v>
      </c>
      <c r="G175" s="122">
        <v>0</v>
      </c>
      <c r="H175" s="525"/>
      <c r="I175" s="525"/>
    </row>
    <row r="176" spans="1:9" ht="19.5" customHeight="1" x14ac:dyDescent="0.2">
      <c r="A176" s="530"/>
      <c r="B176" s="483"/>
      <c r="C176" s="492" t="s">
        <v>7</v>
      </c>
      <c r="D176" s="494"/>
      <c r="E176" s="494"/>
      <c r="F176" s="99" t="s">
        <v>3</v>
      </c>
      <c r="G176" s="122">
        <v>3007.3</v>
      </c>
      <c r="H176" s="525"/>
      <c r="I176" s="525"/>
    </row>
    <row r="177" spans="1:9" ht="44.25" customHeight="1" x14ac:dyDescent="0.2">
      <c r="A177" s="529" t="s">
        <v>300</v>
      </c>
      <c r="B177" s="507" t="s">
        <v>323</v>
      </c>
      <c r="C177" s="492" t="s">
        <v>7</v>
      </c>
      <c r="D177" s="493" t="s">
        <v>88</v>
      </c>
      <c r="E177" s="493" t="s">
        <v>89</v>
      </c>
      <c r="F177" s="109" t="s">
        <v>1</v>
      </c>
      <c r="G177" s="120">
        <v>3007.3</v>
      </c>
      <c r="H177" s="533" t="s">
        <v>409</v>
      </c>
      <c r="I177" s="531">
        <v>1366</v>
      </c>
    </row>
    <row r="178" spans="1:9" ht="31.5" customHeight="1" x14ac:dyDescent="0.2">
      <c r="A178" s="530"/>
      <c r="B178" s="508"/>
      <c r="C178" s="492" t="s">
        <v>7</v>
      </c>
      <c r="D178" s="494"/>
      <c r="E178" s="494"/>
      <c r="F178" s="99" t="s">
        <v>2</v>
      </c>
      <c r="G178" s="122">
        <v>0</v>
      </c>
      <c r="H178" s="534"/>
      <c r="I178" s="532"/>
    </row>
    <row r="179" spans="1:9" ht="81" customHeight="1" x14ac:dyDescent="0.2">
      <c r="A179" s="530"/>
      <c r="B179" s="508"/>
      <c r="C179" s="492" t="s">
        <v>7</v>
      </c>
      <c r="D179" s="494"/>
      <c r="E179" s="494"/>
      <c r="F179" s="99" t="s">
        <v>3</v>
      </c>
      <c r="G179" s="122">
        <v>3007.3</v>
      </c>
      <c r="H179" s="55" t="s">
        <v>410</v>
      </c>
      <c r="I179" s="107">
        <v>100</v>
      </c>
    </row>
    <row r="180" spans="1:9" ht="19.5" hidden="1" customHeight="1" outlineLevel="1" x14ac:dyDescent="0.2">
      <c r="A180" s="549" t="s">
        <v>314</v>
      </c>
      <c r="B180" s="552" t="s">
        <v>294</v>
      </c>
      <c r="C180" s="555" t="s">
        <v>7</v>
      </c>
      <c r="D180" s="556" t="s">
        <v>88</v>
      </c>
      <c r="E180" s="556" t="s">
        <v>89</v>
      </c>
      <c r="F180" s="17" t="s">
        <v>1</v>
      </c>
      <c r="G180" s="18">
        <v>0</v>
      </c>
      <c r="H180" s="544"/>
      <c r="I180" s="543"/>
    </row>
    <row r="181" spans="1:9" ht="19.5" hidden="1" customHeight="1" outlineLevel="1" x14ac:dyDescent="0.2">
      <c r="A181" s="550"/>
      <c r="B181" s="553"/>
      <c r="C181" s="555" t="s">
        <v>7</v>
      </c>
      <c r="D181" s="557"/>
      <c r="E181" s="557"/>
      <c r="F181" s="19" t="s">
        <v>2</v>
      </c>
      <c r="G181" s="20">
        <v>0</v>
      </c>
      <c r="H181" s="546"/>
      <c r="I181" s="543"/>
    </row>
    <row r="182" spans="1:9" ht="19.5" hidden="1" customHeight="1" outlineLevel="1" x14ac:dyDescent="0.2">
      <c r="A182" s="550"/>
      <c r="B182" s="553"/>
      <c r="C182" s="555" t="s">
        <v>7</v>
      </c>
      <c r="D182" s="557"/>
      <c r="E182" s="557"/>
      <c r="F182" s="19" t="s">
        <v>3</v>
      </c>
      <c r="G182" s="20">
        <v>0</v>
      </c>
      <c r="H182" s="544"/>
      <c r="I182" s="543"/>
    </row>
    <row r="183" spans="1:9" ht="19.5" hidden="1" customHeight="1" outlineLevel="1" x14ac:dyDescent="0.2">
      <c r="A183" s="550"/>
      <c r="B183" s="553"/>
      <c r="C183" s="555" t="s">
        <v>7</v>
      </c>
      <c r="D183" s="557"/>
      <c r="E183" s="557"/>
      <c r="F183" s="19" t="s">
        <v>4</v>
      </c>
      <c r="G183" s="20">
        <v>0</v>
      </c>
      <c r="H183" s="545"/>
      <c r="I183" s="543"/>
    </row>
    <row r="184" spans="1:9" ht="19.5" hidden="1" customHeight="1" outlineLevel="1" x14ac:dyDescent="0.2">
      <c r="A184" s="551"/>
      <c r="B184" s="554"/>
      <c r="C184" s="555" t="s">
        <v>7</v>
      </c>
      <c r="D184" s="558"/>
      <c r="E184" s="558"/>
      <c r="F184" s="19" t="s">
        <v>5</v>
      </c>
      <c r="G184" s="20">
        <v>0</v>
      </c>
      <c r="H184" s="546"/>
      <c r="I184" s="543"/>
    </row>
    <row r="185" spans="1:9" ht="19.5" customHeight="1" collapsed="1" x14ac:dyDescent="0.2">
      <c r="A185" s="529" t="s">
        <v>301</v>
      </c>
      <c r="B185" s="541" t="s">
        <v>325</v>
      </c>
      <c r="C185" s="492" t="s">
        <v>7</v>
      </c>
      <c r="D185" s="493" t="s">
        <v>88</v>
      </c>
      <c r="E185" s="493" t="s">
        <v>89</v>
      </c>
      <c r="F185" s="109" t="s">
        <v>1</v>
      </c>
      <c r="G185" s="120">
        <v>4779</v>
      </c>
      <c r="H185" s="524" t="s">
        <v>87</v>
      </c>
      <c r="I185" s="524" t="s">
        <v>87</v>
      </c>
    </row>
    <row r="186" spans="1:9" ht="19.5" customHeight="1" x14ac:dyDescent="0.2">
      <c r="A186" s="530"/>
      <c r="B186" s="542"/>
      <c r="C186" s="492" t="s">
        <v>7</v>
      </c>
      <c r="D186" s="494"/>
      <c r="E186" s="494"/>
      <c r="F186" s="99" t="s">
        <v>2</v>
      </c>
      <c r="G186" s="122">
        <v>0</v>
      </c>
      <c r="H186" s="525"/>
      <c r="I186" s="525"/>
    </row>
    <row r="187" spans="1:9" ht="19.5" customHeight="1" x14ac:dyDescent="0.2">
      <c r="A187" s="547"/>
      <c r="B187" s="542"/>
      <c r="C187" s="492" t="s">
        <v>7</v>
      </c>
      <c r="D187" s="495"/>
      <c r="E187" s="495"/>
      <c r="F187" s="99" t="s">
        <v>5</v>
      </c>
      <c r="G187" s="122">
        <v>4779</v>
      </c>
      <c r="H187" s="548"/>
      <c r="I187" s="548"/>
    </row>
    <row r="188" spans="1:9" ht="19.5" customHeight="1" x14ac:dyDescent="0.2">
      <c r="A188" s="529" t="s">
        <v>315</v>
      </c>
      <c r="B188" s="507" t="s">
        <v>324</v>
      </c>
      <c r="C188" s="492" t="s">
        <v>7</v>
      </c>
      <c r="D188" s="493" t="s">
        <v>88</v>
      </c>
      <c r="E188" s="493" t="s">
        <v>89</v>
      </c>
      <c r="F188" s="482" t="s">
        <v>1</v>
      </c>
      <c r="G188" s="521">
        <v>4779</v>
      </c>
      <c r="H188" s="510" t="s">
        <v>411</v>
      </c>
      <c r="I188" s="511">
        <v>4</v>
      </c>
    </row>
    <row r="189" spans="1:9" ht="24" customHeight="1" x14ac:dyDescent="0.2">
      <c r="A189" s="530"/>
      <c r="B189" s="508"/>
      <c r="C189" s="492" t="s">
        <v>7</v>
      </c>
      <c r="D189" s="494"/>
      <c r="E189" s="494"/>
      <c r="F189" s="486"/>
      <c r="G189" s="522"/>
      <c r="H189" s="510"/>
      <c r="I189" s="511"/>
    </row>
    <row r="190" spans="1:9" ht="54" customHeight="1" x14ac:dyDescent="0.2">
      <c r="A190" s="530"/>
      <c r="B190" s="508"/>
      <c r="C190" s="492" t="s">
        <v>7</v>
      </c>
      <c r="D190" s="494"/>
      <c r="E190" s="494"/>
      <c r="F190" s="496" t="s">
        <v>5</v>
      </c>
      <c r="G190" s="498">
        <v>4779</v>
      </c>
      <c r="H190" s="53" t="s">
        <v>412</v>
      </c>
      <c r="I190" s="113">
        <v>354000</v>
      </c>
    </row>
    <row r="191" spans="1:9" ht="45" customHeight="1" x14ac:dyDescent="0.2">
      <c r="A191" s="547"/>
      <c r="B191" s="508"/>
      <c r="C191" s="492" t="s">
        <v>7</v>
      </c>
      <c r="D191" s="495"/>
      <c r="E191" s="495"/>
      <c r="F191" s="497"/>
      <c r="G191" s="499"/>
      <c r="H191" s="106" t="s">
        <v>413</v>
      </c>
      <c r="I191" s="112">
        <v>100</v>
      </c>
    </row>
    <row r="192" spans="1:9" s="11" customFormat="1" ht="21" customHeight="1" x14ac:dyDescent="0.2">
      <c r="A192" s="559" t="s">
        <v>124</v>
      </c>
      <c r="B192" s="501" t="s">
        <v>246</v>
      </c>
      <c r="C192" s="479" t="s">
        <v>0</v>
      </c>
      <c r="D192" s="560" t="s">
        <v>87</v>
      </c>
      <c r="E192" s="560" t="s">
        <v>87</v>
      </c>
      <c r="F192" s="109" t="s">
        <v>1</v>
      </c>
      <c r="G192" s="120">
        <v>800000</v>
      </c>
      <c r="H192" s="561" t="s">
        <v>90</v>
      </c>
      <c r="I192" s="561" t="s">
        <v>90</v>
      </c>
    </row>
    <row r="193" spans="1:9" s="11" customFormat="1" ht="21" customHeight="1" x14ac:dyDescent="0.2">
      <c r="A193" s="559"/>
      <c r="B193" s="501" t="s">
        <v>48</v>
      </c>
      <c r="C193" s="479" t="s">
        <v>0</v>
      </c>
      <c r="D193" s="560"/>
      <c r="E193" s="560"/>
      <c r="F193" s="109" t="s">
        <v>2</v>
      </c>
      <c r="G193" s="120">
        <v>800000</v>
      </c>
      <c r="H193" s="561"/>
      <c r="I193" s="561"/>
    </row>
    <row r="194" spans="1:9" s="11" customFormat="1" ht="28.5" customHeight="1" x14ac:dyDescent="0.2">
      <c r="A194" s="559"/>
      <c r="B194" s="501" t="s">
        <v>48</v>
      </c>
      <c r="C194" s="479" t="s">
        <v>7</v>
      </c>
      <c r="D194" s="560" t="s">
        <v>87</v>
      </c>
      <c r="E194" s="560" t="s">
        <v>87</v>
      </c>
      <c r="F194" s="109" t="s">
        <v>1</v>
      </c>
      <c r="G194" s="120">
        <v>0</v>
      </c>
      <c r="H194" s="561"/>
      <c r="I194" s="561"/>
    </row>
    <row r="195" spans="1:9" s="11" customFormat="1" ht="28.5" customHeight="1" x14ac:dyDescent="0.2">
      <c r="A195" s="559"/>
      <c r="B195" s="501" t="s">
        <v>48</v>
      </c>
      <c r="C195" s="479" t="s">
        <v>7</v>
      </c>
      <c r="D195" s="560"/>
      <c r="E195" s="560"/>
      <c r="F195" s="109" t="s">
        <v>2</v>
      </c>
      <c r="G195" s="120">
        <v>0</v>
      </c>
      <c r="H195" s="561"/>
      <c r="I195" s="561"/>
    </row>
    <row r="196" spans="1:9" s="11" customFormat="1" ht="29.25" customHeight="1" x14ac:dyDescent="0.2">
      <c r="A196" s="559"/>
      <c r="B196" s="501" t="s">
        <v>48</v>
      </c>
      <c r="C196" s="479" t="s">
        <v>9</v>
      </c>
      <c r="D196" s="560" t="s">
        <v>87</v>
      </c>
      <c r="E196" s="560" t="s">
        <v>87</v>
      </c>
      <c r="F196" s="109" t="s">
        <v>1</v>
      </c>
      <c r="G196" s="120">
        <v>800000</v>
      </c>
      <c r="H196" s="561"/>
      <c r="I196" s="561"/>
    </row>
    <row r="197" spans="1:9" s="11" customFormat="1" ht="29.25" customHeight="1" x14ac:dyDescent="0.2">
      <c r="A197" s="559"/>
      <c r="B197" s="501" t="s">
        <v>48</v>
      </c>
      <c r="C197" s="479" t="s">
        <v>9</v>
      </c>
      <c r="D197" s="560"/>
      <c r="E197" s="560"/>
      <c r="F197" s="109" t="s">
        <v>2</v>
      </c>
      <c r="G197" s="120">
        <v>800000</v>
      </c>
      <c r="H197" s="561"/>
      <c r="I197" s="561"/>
    </row>
    <row r="198" spans="1:9" ht="33" customHeight="1" x14ac:dyDescent="0.2">
      <c r="A198" s="490" t="s">
        <v>125</v>
      </c>
      <c r="B198" s="501" t="s">
        <v>247</v>
      </c>
      <c r="C198" s="492" t="s">
        <v>7</v>
      </c>
      <c r="D198" s="502" t="s">
        <v>87</v>
      </c>
      <c r="E198" s="502" t="s">
        <v>87</v>
      </c>
      <c r="F198" s="109" t="s">
        <v>1</v>
      </c>
      <c r="G198" s="120">
        <v>0</v>
      </c>
      <c r="H198" s="489" t="s">
        <v>90</v>
      </c>
      <c r="I198" s="489" t="s">
        <v>90</v>
      </c>
    </row>
    <row r="199" spans="1:9" ht="33" customHeight="1" x14ac:dyDescent="0.2">
      <c r="A199" s="490"/>
      <c r="B199" s="501" t="s">
        <v>49</v>
      </c>
      <c r="C199" s="492" t="s">
        <v>7</v>
      </c>
      <c r="D199" s="502"/>
      <c r="E199" s="502"/>
      <c r="F199" s="99" t="s">
        <v>2</v>
      </c>
      <c r="G199" s="122">
        <v>0</v>
      </c>
      <c r="H199" s="489"/>
      <c r="I199" s="489"/>
    </row>
    <row r="200" spans="1:9" ht="44.25" customHeight="1" x14ac:dyDescent="0.2">
      <c r="A200" s="490" t="s">
        <v>126</v>
      </c>
      <c r="B200" s="491" t="s">
        <v>206</v>
      </c>
      <c r="C200" s="492" t="s">
        <v>7</v>
      </c>
      <c r="D200" s="493" t="s">
        <v>88</v>
      </c>
      <c r="E200" s="493" t="s">
        <v>89</v>
      </c>
      <c r="F200" s="109" t="s">
        <v>1</v>
      </c>
      <c r="G200" s="120">
        <v>0</v>
      </c>
      <c r="H200" s="29" t="s">
        <v>414</v>
      </c>
      <c r="I200" s="30">
        <v>5</v>
      </c>
    </row>
    <row r="201" spans="1:9" ht="42" customHeight="1" x14ac:dyDescent="0.2">
      <c r="A201" s="490"/>
      <c r="B201" s="491" t="s">
        <v>50</v>
      </c>
      <c r="C201" s="492" t="s">
        <v>7</v>
      </c>
      <c r="D201" s="494"/>
      <c r="E201" s="494"/>
      <c r="F201" s="99" t="s">
        <v>2</v>
      </c>
      <c r="G201" s="122">
        <v>0</v>
      </c>
      <c r="H201" s="29" t="s">
        <v>415</v>
      </c>
      <c r="I201" s="30">
        <v>100</v>
      </c>
    </row>
    <row r="202" spans="1:9" ht="26.25" customHeight="1" x14ac:dyDescent="0.2">
      <c r="A202" s="490" t="s">
        <v>127</v>
      </c>
      <c r="B202" s="501" t="s">
        <v>248</v>
      </c>
      <c r="C202" s="492" t="s">
        <v>9</v>
      </c>
      <c r="D202" s="502" t="s">
        <v>87</v>
      </c>
      <c r="E202" s="502" t="s">
        <v>87</v>
      </c>
      <c r="F202" s="109" t="s">
        <v>1</v>
      </c>
      <c r="G202" s="120">
        <v>800000</v>
      </c>
      <c r="H202" s="489" t="s">
        <v>90</v>
      </c>
      <c r="I202" s="489" t="s">
        <v>90</v>
      </c>
    </row>
    <row r="203" spans="1:9" ht="26.25" customHeight="1" x14ac:dyDescent="0.2">
      <c r="A203" s="490"/>
      <c r="B203" s="501" t="s">
        <v>51</v>
      </c>
      <c r="C203" s="492" t="s">
        <v>9</v>
      </c>
      <c r="D203" s="502"/>
      <c r="E203" s="502"/>
      <c r="F203" s="99" t="s">
        <v>2</v>
      </c>
      <c r="G203" s="122">
        <v>800000</v>
      </c>
      <c r="H203" s="489"/>
      <c r="I203" s="489"/>
    </row>
    <row r="204" spans="1:9" ht="43.5" customHeight="1" x14ac:dyDescent="0.2">
      <c r="A204" s="490" t="s">
        <v>128</v>
      </c>
      <c r="B204" s="491" t="s">
        <v>249</v>
      </c>
      <c r="C204" s="492" t="s">
        <v>9</v>
      </c>
      <c r="D204" s="493" t="s">
        <v>88</v>
      </c>
      <c r="E204" s="493" t="s">
        <v>89</v>
      </c>
      <c r="F204" s="109" t="s">
        <v>1</v>
      </c>
      <c r="G204" s="120">
        <v>800000</v>
      </c>
      <c r="H204" s="31" t="s">
        <v>416</v>
      </c>
      <c r="I204" s="30">
        <v>1</v>
      </c>
    </row>
    <row r="205" spans="1:9" ht="39" customHeight="1" x14ac:dyDescent="0.2">
      <c r="A205" s="490"/>
      <c r="B205" s="491" t="s">
        <v>52</v>
      </c>
      <c r="C205" s="492" t="s">
        <v>9</v>
      </c>
      <c r="D205" s="494"/>
      <c r="E205" s="494"/>
      <c r="F205" s="99" t="s">
        <v>2</v>
      </c>
      <c r="G205" s="122">
        <v>800000</v>
      </c>
      <c r="H205" s="23" t="s">
        <v>417</v>
      </c>
      <c r="I205" s="24">
        <v>20</v>
      </c>
    </row>
    <row r="206" spans="1:9" s="11" customFormat="1" ht="18.75" customHeight="1" x14ac:dyDescent="0.2">
      <c r="A206" s="559" t="s">
        <v>129</v>
      </c>
      <c r="B206" s="501" t="s">
        <v>250</v>
      </c>
      <c r="C206" s="479" t="s">
        <v>0</v>
      </c>
      <c r="D206" s="560" t="s">
        <v>87</v>
      </c>
      <c r="E206" s="560" t="s">
        <v>87</v>
      </c>
      <c r="F206" s="109" t="s">
        <v>1</v>
      </c>
      <c r="G206" s="120">
        <v>117678.2</v>
      </c>
      <c r="H206" s="561" t="s">
        <v>90</v>
      </c>
      <c r="I206" s="561" t="s">
        <v>90</v>
      </c>
    </row>
    <row r="207" spans="1:9" s="11" customFormat="1" ht="18.75" customHeight="1" x14ac:dyDescent="0.2">
      <c r="A207" s="559"/>
      <c r="B207" s="501" t="s">
        <v>450</v>
      </c>
      <c r="C207" s="479" t="s">
        <v>0</v>
      </c>
      <c r="D207" s="560"/>
      <c r="E207" s="560"/>
      <c r="F207" s="109" t="s">
        <v>2</v>
      </c>
      <c r="G207" s="120">
        <v>69678.2</v>
      </c>
      <c r="H207" s="561"/>
      <c r="I207" s="561"/>
    </row>
    <row r="208" spans="1:9" s="11" customFormat="1" ht="18.75" customHeight="1" x14ac:dyDescent="0.2">
      <c r="A208" s="559"/>
      <c r="B208" s="501" t="s">
        <v>450</v>
      </c>
      <c r="C208" s="479" t="s">
        <v>0</v>
      </c>
      <c r="D208" s="560"/>
      <c r="E208" s="560"/>
      <c r="F208" s="109" t="s">
        <v>3</v>
      </c>
      <c r="G208" s="120">
        <v>48000</v>
      </c>
      <c r="H208" s="561"/>
      <c r="I208" s="561"/>
    </row>
    <row r="209" spans="1:9" s="11" customFormat="1" ht="18.75" customHeight="1" x14ac:dyDescent="0.2">
      <c r="A209" s="559"/>
      <c r="B209" s="501" t="s">
        <v>450</v>
      </c>
      <c r="C209" s="479" t="s">
        <v>7</v>
      </c>
      <c r="D209" s="560" t="s">
        <v>87</v>
      </c>
      <c r="E209" s="560" t="s">
        <v>87</v>
      </c>
      <c r="F209" s="109" t="s">
        <v>1</v>
      </c>
      <c r="G209" s="120">
        <v>117678.2</v>
      </c>
      <c r="H209" s="561"/>
      <c r="I209" s="561"/>
    </row>
    <row r="210" spans="1:9" s="11" customFormat="1" ht="18.75" customHeight="1" x14ac:dyDescent="0.2">
      <c r="A210" s="559"/>
      <c r="B210" s="501" t="s">
        <v>450</v>
      </c>
      <c r="C210" s="479" t="s">
        <v>7</v>
      </c>
      <c r="D210" s="560"/>
      <c r="E210" s="560"/>
      <c r="F210" s="109" t="s">
        <v>2</v>
      </c>
      <c r="G210" s="120">
        <v>69678.2</v>
      </c>
      <c r="H210" s="561"/>
      <c r="I210" s="561"/>
    </row>
    <row r="211" spans="1:9" s="11" customFormat="1" ht="18.75" customHeight="1" x14ac:dyDescent="0.2">
      <c r="A211" s="559"/>
      <c r="B211" s="501" t="s">
        <v>450</v>
      </c>
      <c r="C211" s="479" t="s">
        <v>7</v>
      </c>
      <c r="D211" s="560"/>
      <c r="E211" s="560"/>
      <c r="F211" s="109" t="s">
        <v>3</v>
      </c>
      <c r="G211" s="120">
        <v>48000</v>
      </c>
      <c r="H211" s="561"/>
      <c r="I211" s="561"/>
    </row>
    <row r="212" spans="1:9" ht="19.5" customHeight="1" x14ac:dyDescent="0.2">
      <c r="A212" s="490" t="s">
        <v>130</v>
      </c>
      <c r="B212" s="501" t="s">
        <v>251</v>
      </c>
      <c r="C212" s="492" t="s">
        <v>7</v>
      </c>
      <c r="D212" s="502" t="s">
        <v>87</v>
      </c>
      <c r="E212" s="502" t="s">
        <v>87</v>
      </c>
      <c r="F212" s="109" t="s">
        <v>1</v>
      </c>
      <c r="G212" s="120">
        <v>89000</v>
      </c>
      <c r="H212" s="489" t="s">
        <v>90</v>
      </c>
      <c r="I212" s="489" t="s">
        <v>90</v>
      </c>
    </row>
    <row r="213" spans="1:9" ht="19.5" customHeight="1" x14ac:dyDescent="0.2">
      <c r="A213" s="490"/>
      <c r="B213" s="501" t="s">
        <v>53</v>
      </c>
      <c r="C213" s="492" t="s">
        <v>7</v>
      </c>
      <c r="D213" s="502"/>
      <c r="E213" s="502"/>
      <c r="F213" s="99" t="s">
        <v>2</v>
      </c>
      <c r="G213" s="122">
        <v>41000</v>
      </c>
      <c r="H213" s="489"/>
      <c r="I213" s="489"/>
    </row>
    <row r="214" spans="1:9" ht="19.5" customHeight="1" x14ac:dyDescent="0.2">
      <c r="A214" s="490"/>
      <c r="B214" s="501" t="s">
        <v>53</v>
      </c>
      <c r="C214" s="492" t="s">
        <v>7</v>
      </c>
      <c r="D214" s="502"/>
      <c r="E214" s="502"/>
      <c r="F214" s="99" t="s">
        <v>3</v>
      </c>
      <c r="G214" s="122">
        <v>48000</v>
      </c>
      <c r="H214" s="489"/>
      <c r="I214" s="489"/>
    </row>
    <row r="215" spans="1:9" ht="22.5" customHeight="1" x14ac:dyDescent="0.2">
      <c r="A215" s="500" t="s">
        <v>131</v>
      </c>
      <c r="B215" s="518" t="s">
        <v>208</v>
      </c>
      <c r="C215" s="492" t="s">
        <v>7</v>
      </c>
      <c r="D215" s="493" t="s">
        <v>88</v>
      </c>
      <c r="E215" s="493" t="s">
        <v>89</v>
      </c>
      <c r="F215" s="109" t="s">
        <v>1</v>
      </c>
      <c r="G215" s="120">
        <v>89000</v>
      </c>
      <c r="H215" s="505" t="s">
        <v>418</v>
      </c>
      <c r="I215" s="514">
        <v>98</v>
      </c>
    </row>
    <row r="216" spans="1:9" ht="21" customHeight="1" x14ac:dyDescent="0.2">
      <c r="A216" s="500"/>
      <c r="B216" s="518" t="s">
        <v>55</v>
      </c>
      <c r="C216" s="492" t="s">
        <v>7</v>
      </c>
      <c r="D216" s="494"/>
      <c r="E216" s="494"/>
      <c r="F216" s="99" t="s">
        <v>2</v>
      </c>
      <c r="G216" s="122">
        <v>41000</v>
      </c>
      <c r="H216" s="506"/>
      <c r="I216" s="528"/>
    </row>
    <row r="217" spans="1:9" ht="44.25" customHeight="1" x14ac:dyDescent="0.2">
      <c r="A217" s="500"/>
      <c r="B217" s="518" t="s">
        <v>55</v>
      </c>
      <c r="C217" s="492" t="s">
        <v>7</v>
      </c>
      <c r="D217" s="494"/>
      <c r="E217" s="494"/>
      <c r="F217" s="99" t="s">
        <v>3</v>
      </c>
      <c r="G217" s="122">
        <v>48000</v>
      </c>
      <c r="H217" s="3" t="s">
        <v>419</v>
      </c>
      <c r="I217" s="103">
        <v>11.3</v>
      </c>
    </row>
    <row r="218" spans="1:9" ht="26.25" customHeight="1" x14ac:dyDescent="0.2">
      <c r="A218" s="529" t="s">
        <v>277</v>
      </c>
      <c r="B218" s="562" t="s">
        <v>327</v>
      </c>
      <c r="C218" s="496" t="s">
        <v>7</v>
      </c>
      <c r="D218" s="502" t="s">
        <v>87</v>
      </c>
      <c r="E218" s="502" t="s">
        <v>87</v>
      </c>
      <c r="F218" s="109" t="s">
        <v>1</v>
      </c>
      <c r="G218" s="120">
        <v>28678.2</v>
      </c>
      <c r="H218" s="489" t="s">
        <v>90</v>
      </c>
      <c r="I218" s="489" t="s">
        <v>90</v>
      </c>
    </row>
    <row r="219" spans="1:9" ht="38.25" customHeight="1" x14ac:dyDescent="0.2">
      <c r="A219" s="530"/>
      <c r="B219" s="563"/>
      <c r="C219" s="512"/>
      <c r="D219" s="502"/>
      <c r="E219" s="502"/>
      <c r="F219" s="99" t="s">
        <v>2</v>
      </c>
      <c r="G219" s="122">
        <v>28678.2</v>
      </c>
      <c r="H219" s="489"/>
      <c r="I219" s="489"/>
    </row>
    <row r="220" spans="1:9" ht="69" customHeight="1" x14ac:dyDescent="0.2">
      <c r="A220" s="490" t="s">
        <v>302</v>
      </c>
      <c r="B220" s="491" t="s">
        <v>207</v>
      </c>
      <c r="C220" s="492" t="s">
        <v>7</v>
      </c>
      <c r="D220" s="493" t="s">
        <v>88</v>
      </c>
      <c r="E220" s="493" t="s">
        <v>89</v>
      </c>
      <c r="F220" s="109" t="s">
        <v>1</v>
      </c>
      <c r="G220" s="120">
        <v>23490.2</v>
      </c>
      <c r="H220" s="5" t="s">
        <v>420</v>
      </c>
      <c r="I220" s="104">
        <v>1900</v>
      </c>
    </row>
    <row r="221" spans="1:9" ht="84.75" customHeight="1" x14ac:dyDescent="0.2">
      <c r="A221" s="490"/>
      <c r="B221" s="491" t="s">
        <v>54</v>
      </c>
      <c r="C221" s="492" t="s">
        <v>7</v>
      </c>
      <c r="D221" s="494"/>
      <c r="E221" s="494"/>
      <c r="F221" s="99" t="s">
        <v>2</v>
      </c>
      <c r="G221" s="122">
        <v>23490.2</v>
      </c>
      <c r="H221" s="101" t="s">
        <v>421</v>
      </c>
      <c r="I221" s="103">
        <v>30</v>
      </c>
    </row>
    <row r="222" spans="1:9" ht="75" customHeight="1" x14ac:dyDescent="0.2">
      <c r="A222" s="490" t="s">
        <v>316</v>
      </c>
      <c r="B222" s="491" t="s">
        <v>209</v>
      </c>
      <c r="C222" s="492" t="s">
        <v>7</v>
      </c>
      <c r="D222" s="493" t="s">
        <v>88</v>
      </c>
      <c r="E222" s="493" t="s">
        <v>89</v>
      </c>
      <c r="F222" s="109" t="s">
        <v>1</v>
      </c>
      <c r="G222" s="120">
        <v>5188</v>
      </c>
      <c r="H222" s="5" t="s">
        <v>422</v>
      </c>
      <c r="I222" s="104">
        <v>340</v>
      </c>
    </row>
    <row r="223" spans="1:9" ht="63.75" customHeight="1" x14ac:dyDescent="0.2">
      <c r="A223" s="490"/>
      <c r="B223" s="491" t="s">
        <v>56</v>
      </c>
      <c r="C223" s="492" t="s">
        <v>7</v>
      </c>
      <c r="D223" s="494"/>
      <c r="E223" s="494"/>
      <c r="F223" s="99" t="s">
        <v>2</v>
      </c>
      <c r="G223" s="122">
        <v>5188</v>
      </c>
      <c r="H223" s="101" t="s">
        <v>423</v>
      </c>
      <c r="I223" s="103">
        <v>80</v>
      </c>
    </row>
    <row r="224" spans="1:9" s="11" customFormat="1" ht="17.25" customHeight="1" x14ac:dyDescent="0.2">
      <c r="A224" s="559" t="s">
        <v>132</v>
      </c>
      <c r="B224" s="501" t="s">
        <v>252</v>
      </c>
      <c r="C224" s="479" t="s">
        <v>0</v>
      </c>
      <c r="D224" s="560" t="s">
        <v>87</v>
      </c>
      <c r="E224" s="560" t="s">
        <v>87</v>
      </c>
      <c r="F224" s="109" t="s">
        <v>1</v>
      </c>
      <c r="G224" s="120">
        <v>281490.90000000002</v>
      </c>
      <c r="H224" s="561" t="s">
        <v>90</v>
      </c>
      <c r="I224" s="561" t="s">
        <v>90</v>
      </c>
    </row>
    <row r="225" spans="1:9" s="11" customFormat="1" ht="17.25" customHeight="1" x14ac:dyDescent="0.2">
      <c r="A225" s="559"/>
      <c r="B225" s="501" t="s">
        <v>57</v>
      </c>
      <c r="C225" s="479" t="s">
        <v>0</v>
      </c>
      <c r="D225" s="560"/>
      <c r="E225" s="560"/>
      <c r="F225" s="109" t="s">
        <v>2</v>
      </c>
      <c r="G225" s="120">
        <v>60866.899999999994</v>
      </c>
      <c r="H225" s="561"/>
      <c r="I225" s="561"/>
    </row>
    <row r="226" spans="1:9" s="11" customFormat="1" ht="17.25" customHeight="1" x14ac:dyDescent="0.2">
      <c r="A226" s="559"/>
      <c r="B226" s="501" t="s">
        <v>57</v>
      </c>
      <c r="C226" s="479" t="s">
        <v>0</v>
      </c>
      <c r="D226" s="560"/>
      <c r="E226" s="560"/>
      <c r="F226" s="109" t="s">
        <v>3</v>
      </c>
      <c r="G226" s="120">
        <v>220624</v>
      </c>
      <c r="H226" s="561"/>
      <c r="I226" s="561"/>
    </row>
    <row r="227" spans="1:9" s="11" customFormat="1" ht="17.25" customHeight="1" x14ac:dyDescent="0.2">
      <c r="A227" s="559"/>
      <c r="B227" s="501" t="s">
        <v>57</v>
      </c>
      <c r="C227" s="479" t="s">
        <v>7</v>
      </c>
      <c r="D227" s="560" t="s">
        <v>87</v>
      </c>
      <c r="E227" s="560" t="s">
        <v>87</v>
      </c>
      <c r="F227" s="109" t="s">
        <v>1</v>
      </c>
      <c r="G227" s="120">
        <v>281490.90000000002</v>
      </c>
      <c r="H227" s="561"/>
      <c r="I227" s="561"/>
    </row>
    <row r="228" spans="1:9" s="11" customFormat="1" ht="17.25" customHeight="1" x14ac:dyDescent="0.2">
      <c r="A228" s="559"/>
      <c r="B228" s="501" t="s">
        <v>57</v>
      </c>
      <c r="C228" s="479" t="s">
        <v>7</v>
      </c>
      <c r="D228" s="560"/>
      <c r="E228" s="560"/>
      <c r="F228" s="109" t="s">
        <v>2</v>
      </c>
      <c r="G228" s="120">
        <v>60866.899999999994</v>
      </c>
      <c r="H228" s="561"/>
      <c r="I228" s="561"/>
    </row>
    <row r="229" spans="1:9" s="11" customFormat="1" ht="17.25" customHeight="1" x14ac:dyDescent="0.2">
      <c r="A229" s="559"/>
      <c r="B229" s="501" t="s">
        <v>57</v>
      </c>
      <c r="C229" s="479" t="s">
        <v>7</v>
      </c>
      <c r="D229" s="560"/>
      <c r="E229" s="560"/>
      <c r="F229" s="109" t="s">
        <v>3</v>
      </c>
      <c r="G229" s="120">
        <v>220624</v>
      </c>
      <c r="H229" s="561"/>
      <c r="I229" s="561"/>
    </row>
    <row r="230" spans="1:9" ht="18" customHeight="1" x14ac:dyDescent="0.2">
      <c r="A230" s="490" t="s">
        <v>133</v>
      </c>
      <c r="B230" s="501" t="s">
        <v>253</v>
      </c>
      <c r="C230" s="492" t="s">
        <v>7</v>
      </c>
      <c r="D230" s="502" t="s">
        <v>87</v>
      </c>
      <c r="E230" s="502" t="s">
        <v>87</v>
      </c>
      <c r="F230" s="109" t="s">
        <v>1</v>
      </c>
      <c r="G230" s="120">
        <v>49255.1</v>
      </c>
      <c r="H230" s="489" t="s">
        <v>90</v>
      </c>
      <c r="I230" s="489" t="s">
        <v>90</v>
      </c>
    </row>
    <row r="231" spans="1:9" ht="18" customHeight="1" x14ac:dyDescent="0.2">
      <c r="A231" s="490"/>
      <c r="B231" s="501" t="s">
        <v>58</v>
      </c>
      <c r="C231" s="492" t="s">
        <v>7</v>
      </c>
      <c r="D231" s="502"/>
      <c r="E231" s="502"/>
      <c r="F231" s="99" t="s">
        <v>2</v>
      </c>
      <c r="G231" s="122">
        <v>49255.1</v>
      </c>
      <c r="H231" s="489"/>
      <c r="I231" s="489"/>
    </row>
    <row r="232" spans="1:9" ht="28.5" customHeight="1" x14ac:dyDescent="0.2">
      <c r="A232" s="490" t="s">
        <v>134</v>
      </c>
      <c r="B232" s="491" t="s">
        <v>210</v>
      </c>
      <c r="C232" s="492" t="s">
        <v>7</v>
      </c>
      <c r="D232" s="493" t="s">
        <v>88</v>
      </c>
      <c r="E232" s="493" t="s">
        <v>89</v>
      </c>
      <c r="F232" s="501" t="s">
        <v>1</v>
      </c>
      <c r="G232" s="526">
        <v>32138.5</v>
      </c>
      <c r="H232" s="537" t="s">
        <v>424</v>
      </c>
      <c r="I232" s="503">
        <v>105</v>
      </c>
    </row>
    <row r="233" spans="1:9" ht="21" customHeight="1" x14ac:dyDescent="0.2">
      <c r="A233" s="490"/>
      <c r="B233" s="491"/>
      <c r="C233" s="492"/>
      <c r="D233" s="494"/>
      <c r="E233" s="494"/>
      <c r="F233" s="501"/>
      <c r="G233" s="526"/>
      <c r="H233" s="537"/>
      <c r="I233" s="503"/>
    </row>
    <row r="234" spans="1:9" ht="19.5" customHeight="1" x14ac:dyDescent="0.2">
      <c r="A234" s="490"/>
      <c r="B234" s="491"/>
      <c r="C234" s="492" t="s">
        <v>7</v>
      </c>
      <c r="D234" s="494"/>
      <c r="E234" s="494"/>
      <c r="F234" s="501"/>
      <c r="G234" s="526"/>
      <c r="H234" s="537"/>
      <c r="I234" s="503"/>
    </row>
    <row r="235" spans="1:9" ht="36.75" customHeight="1" x14ac:dyDescent="0.2">
      <c r="A235" s="490"/>
      <c r="B235" s="491"/>
      <c r="C235" s="492" t="s">
        <v>7</v>
      </c>
      <c r="D235" s="494"/>
      <c r="E235" s="494"/>
      <c r="F235" s="496" t="s">
        <v>2</v>
      </c>
      <c r="G235" s="498">
        <v>32138.5</v>
      </c>
      <c r="H235" s="537" t="s">
        <v>425</v>
      </c>
      <c r="I235" s="503">
        <v>95</v>
      </c>
    </row>
    <row r="236" spans="1:9" ht="32.25" customHeight="1" x14ac:dyDescent="0.2">
      <c r="A236" s="490"/>
      <c r="B236" s="491"/>
      <c r="C236" s="492" t="s">
        <v>7</v>
      </c>
      <c r="D236" s="494"/>
      <c r="E236" s="494"/>
      <c r="F236" s="512"/>
      <c r="G236" s="513"/>
      <c r="H236" s="537"/>
      <c r="I236" s="503"/>
    </row>
    <row r="237" spans="1:9" ht="55.5" customHeight="1" x14ac:dyDescent="0.2">
      <c r="A237" s="490"/>
      <c r="B237" s="491"/>
      <c r="C237" s="492" t="s">
        <v>7</v>
      </c>
      <c r="D237" s="495"/>
      <c r="E237" s="495"/>
      <c r="F237" s="497"/>
      <c r="G237" s="499"/>
      <c r="H237" s="108" t="s">
        <v>341</v>
      </c>
      <c r="I237" s="103">
        <v>95</v>
      </c>
    </row>
    <row r="238" spans="1:9" ht="41.25" customHeight="1" x14ac:dyDescent="0.2">
      <c r="A238" s="490" t="s">
        <v>135</v>
      </c>
      <c r="B238" s="491" t="s">
        <v>211</v>
      </c>
      <c r="C238" s="492" t="s">
        <v>7</v>
      </c>
      <c r="D238" s="493" t="s">
        <v>88</v>
      </c>
      <c r="E238" s="493" t="s">
        <v>89</v>
      </c>
      <c r="F238" s="109" t="s">
        <v>1</v>
      </c>
      <c r="G238" s="120">
        <v>17116.599999999999</v>
      </c>
      <c r="H238" s="108" t="s">
        <v>228</v>
      </c>
      <c r="I238" s="103">
        <v>18</v>
      </c>
    </row>
    <row r="239" spans="1:9" ht="16.5" customHeight="1" x14ac:dyDescent="0.2">
      <c r="A239" s="490"/>
      <c r="B239" s="491" t="s">
        <v>59</v>
      </c>
      <c r="C239" s="492" t="s">
        <v>7</v>
      </c>
      <c r="D239" s="494"/>
      <c r="E239" s="494"/>
      <c r="F239" s="496" t="s">
        <v>2</v>
      </c>
      <c r="G239" s="498">
        <v>17116.599999999999</v>
      </c>
      <c r="H239" s="505" t="s">
        <v>229</v>
      </c>
      <c r="I239" s="503">
        <v>14550</v>
      </c>
    </row>
    <row r="240" spans="1:9" ht="12.75" customHeight="1" x14ac:dyDescent="0.2">
      <c r="A240" s="490"/>
      <c r="B240" s="491" t="s">
        <v>59</v>
      </c>
      <c r="C240" s="492" t="s">
        <v>7</v>
      </c>
      <c r="D240" s="494"/>
      <c r="E240" s="494"/>
      <c r="F240" s="512"/>
      <c r="G240" s="513"/>
      <c r="H240" s="506"/>
      <c r="I240" s="503"/>
    </row>
    <row r="241" spans="1:9" ht="12.75" customHeight="1" x14ac:dyDescent="0.2">
      <c r="A241" s="490"/>
      <c r="B241" s="491" t="s">
        <v>59</v>
      </c>
      <c r="C241" s="492" t="s">
        <v>7</v>
      </c>
      <c r="D241" s="494"/>
      <c r="E241" s="494"/>
      <c r="F241" s="512"/>
      <c r="G241" s="513"/>
      <c r="H241" s="505" t="s">
        <v>342</v>
      </c>
      <c r="I241" s="503">
        <v>100</v>
      </c>
    </row>
    <row r="242" spans="1:9" ht="21.75" customHeight="1" x14ac:dyDescent="0.2">
      <c r="A242" s="490"/>
      <c r="B242" s="491" t="s">
        <v>59</v>
      </c>
      <c r="C242" s="492" t="s">
        <v>7</v>
      </c>
      <c r="D242" s="495"/>
      <c r="E242" s="495"/>
      <c r="F242" s="497"/>
      <c r="G242" s="499"/>
      <c r="H242" s="506"/>
      <c r="I242" s="503"/>
    </row>
    <row r="243" spans="1:9" ht="21.75" customHeight="1" x14ac:dyDescent="0.2">
      <c r="A243" s="490" t="s">
        <v>278</v>
      </c>
      <c r="B243" s="541" t="s">
        <v>333</v>
      </c>
      <c r="C243" s="492" t="s">
        <v>7</v>
      </c>
      <c r="D243" s="493" t="s">
        <v>88</v>
      </c>
      <c r="E243" s="493" t="s">
        <v>89</v>
      </c>
      <c r="F243" s="109" t="s">
        <v>1</v>
      </c>
      <c r="G243" s="120">
        <v>232235.8</v>
      </c>
      <c r="H243" s="493" t="s">
        <v>90</v>
      </c>
      <c r="I243" s="514" t="s">
        <v>90</v>
      </c>
    </row>
    <row r="244" spans="1:9" ht="21.75" customHeight="1" x14ac:dyDescent="0.2">
      <c r="A244" s="490"/>
      <c r="B244" s="542"/>
      <c r="C244" s="492" t="s">
        <v>7</v>
      </c>
      <c r="D244" s="494"/>
      <c r="E244" s="494"/>
      <c r="F244" s="99" t="s">
        <v>2</v>
      </c>
      <c r="G244" s="122">
        <v>11611.8</v>
      </c>
      <c r="H244" s="494"/>
      <c r="I244" s="515"/>
    </row>
    <row r="245" spans="1:9" ht="34.5" customHeight="1" x14ac:dyDescent="0.2">
      <c r="A245" s="490"/>
      <c r="B245" s="542"/>
      <c r="C245" s="492" t="s">
        <v>7</v>
      </c>
      <c r="D245" s="494"/>
      <c r="E245" s="494"/>
      <c r="F245" s="99" t="s">
        <v>3</v>
      </c>
      <c r="G245" s="122">
        <v>220624</v>
      </c>
      <c r="H245" s="494"/>
      <c r="I245" s="515"/>
    </row>
    <row r="246" spans="1:9" ht="35.25" customHeight="1" x14ac:dyDescent="0.2">
      <c r="A246" s="529" t="s">
        <v>279</v>
      </c>
      <c r="B246" s="507" t="s">
        <v>328</v>
      </c>
      <c r="C246" s="492" t="s">
        <v>7</v>
      </c>
      <c r="D246" s="493" t="s">
        <v>88</v>
      </c>
      <c r="E246" s="493" t="s">
        <v>89</v>
      </c>
      <c r="F246" s="109" t="s">
        <v>1</v>
      </c>
      <c r="G246" s="120">
        <v>232235.8</v>
      </c>
      <c r="H246" s="533" t="s">
        <v>343</v>
      </c>
      <c r="I246" s="531">
        <v>63</v>
      </c>
    </row>
    <row r="247" spans="1:9" ht="58.5" customHeight="1" x14ac:dyDescent="0.2">
      <c r="A247" s="530"/>
      <c r="B247" s="508"/>
      <c r="C247" s="492" t="s">
        <v>7</v>
      </c>
      <c r="D247" s="494"/>
      <c r="E247" s="494"/>
      <c r="F247" s="99" t="s">
        <v>2</v>
      </c>
      <c r="G247" s="122">
        <v>11611.8</v>
      </c>
      <c r="H247" s="564"/>
      <c r="I247" s="532"/>
    </row>
    <row r="248" spans="1:9" ht="93.75" customHeight="1" x14ac:dyDescent="0.2">
      <c r="A248" s="530"/>
      <c r="B248" s="508"/>
      <c r="C248" s="492" t="s">
        <v>7</v>
      </c>
      <c r="D248" s="494"/>
      <c r="E248" s="494"/>
      <c r="F248" s="99" t="s">
        <v>3</v>
      </c>
      <c r="G248" s="122">
        <v>220624</v>
      </c>
      <c r="H248" s="55" t="s">
        <v>344</v>
      </c>
      <c r="I248" s="107">
        <v>47</v>
      </c>
    </row>
    <row r="249" spans="1:9" s="11" customFormat="1" ht="15.75" customHeight="1" x14ac:dyDescent="0.2">
      <c r="A249" s="559" t="s">
        <v>136</v>
      </c>
      <c r="B249" s="501" t="s">
        <v>186</v>
      </c>
      <c r="C249" s="479" t="s">
        <v>0</v>
      </c>
      <c r="D249" s="560" t="s">
        <v>87</v>
      </c>
      <c r="E249" s="560" t="s">
        <v>87</v>
      </c>
      <c r="F249" s="109" t="s">
        <v>1</v>
      </c>
      <c r="G249" s="120">
        <v>3198371.1999999993</v>
      </c>
      <c r="H249" s="561" t="s">
        <v>90</v>
      </c>
      <c r="I249" s="561" t="s">
        <v>90</v>
      </c>
    </row>
    <row r="250" spans="1:9" s="11" customFormat="1" ht="15.75" customHeight="1" x14ac:dyDescent="0.2">
      <c r="A250" s="559"/>
      <c r="B250" s="501" t="s">
        <v>60</v>
      </c>
      <c r="C250" s="479" t="s">
        <v>0</v>
      </c>
      <c r="D250" s="560"/>
      <c r="E250" s="560"/>
      <c r="F250" s="109" t="s">
        <v>2</v>
      </c>
      <c r="G250" s="120">
        <v>2367404.3999999994</v>
      </c>
      <c r="H250" s="561"/>
      <c r="I250" s="561"/>
    </row>
    <row r="251" spans="1:9" s="11" customFormat="1" ht="15.75" customHeight="1" x14ac:dyDescent="0.2">
      <c r="A251" s="559"/>
      <c r="B251" s="501" t="s">
        <v>60</v>
      </c>
      <c r="C251" s="479" t="s">
        <v>0</v>
      </c>
      <c r="D251" s="560"/>
      <c r="E251" s="560"/>
      <c r="F251" s="109" t="s">
        <v>3</v>
      </c>
      <c r="G251" s="120">
        <v>830966.8</v>
      </c>
      <c r="H251" s="561"/>
      <c r="I251" s="561"/>
    </row>
    <row r="252" spans="1:9" s="11" customFormat="1" ht="15.75" customHeight="1" x14ac:dyDescent="0.2">
      <c r="A252" s="559"/>
      <c r="B252" s="501" t="s">
        <v>60</v>
      </c>
      <c r="C252" s="479" t="s">
        <v>7</v>
      </c>
      <c r="D252" s="560" t="s">
        <v>87</v>
      </c>
      <c r="E252" s="560" t="s">
        <v>87</v>
      </c>
      <c r="F252" s="109" t="s">
        <v>1</v>
      </c>
      <c r="G252" s="120">
        <v>2265828.0999999996</v>
      </c>
      <c r="H252" s="561"/>
      <c r="I252" s="561"/>
    </row>
    <row r="253" spans="1:9" s="11" customFormat="1" ht="15.75" customHeight="1" x14ac:dyDescent="0.2">
      <c r="A253" s="559"/>
      <c r="B253" s="501" t="s">
        <v>60</v>
      </c>
      <c r="C253" s="479" t="s">
        <v>7</v>
      </c>
      <c r="D253" s="560"/>
      <c r="E253" s="560"/>
      <c r="F253" s="109" t="s">
        <v>2</v>
      </c>
      <c r="G253" s="120">
        <v>1446944.0999999996</v>
      </c>
      <c r="H253" s="561"/>
      <c r="I253" s="561"/>
    </row>
    <row r="254" spans="1:9" s="11" customFormat="1" ht="15.75" customHeight="1" x14ac:dyDescent="0.2">
      <c r="A254" s="559"/>
      <c r="B254" s="501" t="s">
        <v>60</v>
      </c>
      <c r="C254" s="479" t="s">
        <v>7</v>
      </c>
      <c r="D254" s="560"/>
      <c r="E254" s="560"/>
      <c r="F254" s="109" t="s">
        <v>3</v>
      </c>
      <c r="G254" s="120">
        <v>818884</v>
      </c>
      <c r="H254" s="561"/>
      <c r="I254" s="561"/>
    </row>
    <row r="255" spans="1:9" s="11" customFormat="1" ht="15.75" customHeight="1" x14ac:dyDescent="0.2">
      <c r="A255" s="559"/>
      <c r="B255" s="501" t="s">
        <v>60</v>
      </c>
      <c r="C255" s="479" t="s">
        <v>9</v>
      </c>
      <c r="D255" s="560" t="s">
        <v>87</v>
      </c>
      <c r="E255" s="560" t="s">
        <v>87</v>
      </c>
      <c r="F255" s="109" t="s">
        <v>1</v>
      </c>
      <c r="G255" s="120">
        <v>932543.1</v>
      </c>
      <c r="H255" s="561"/>
      <c r="I255" s="561"/>
    </row>
    <row r="256" spans="1:9" s="11" customFormat="1" ht="15.75" customHeight="1" x14ac:dyDescent="0.2">
      <c r="A256" s="559"/>
      <c r="B256" s="501" t="s">
        <v>60</v>
      </c>
      <c r="C256" s="479" t="s">
        <v>9</v>
      </c>
      <c r="D256" s="560"/>
      <c r="E256" s="560"/>
      <c r="F256" s="109" t="s">
        <v>2</v>
      </c>
      <c r="G256" s="120">
        <v>920460.29999999993</v>
      </c>
      <c r="H256" s="561"/>
      <c r="I256" s="561"/>
    </row>
    <row r="257" spans="1:12" s="11" customFormat="1" ht="21.75" customHeight="1" x14ac:dyDescent="0.2">
      <c r="A257" s="559"/>
      <c r="B257" s="501" t="s">
        <v>60</v>
      </c>
      <c r="C257" s="479" t="s">
        <v>9</v>
      </c>
      <c r="D257" s="560"/>
      <c r="E257" s="560"/>
      <c r="F257" s="109" t="s">
        <v>3</v>
      </c>
      <c r="G257" s="120">
        <v>12082.8</v>
      </c>
      <c r="H257" s="561"/>
      <c r="I257" s="561"/>
    </row>
    <row r="258" spans="1:12" ht="16.5" customHeight="1" x14ac:dyDescent="0.2">
      <c r="A258" s="490" t="s">
        <v>137</v>
      </c>
      <c r="B258" s="501" t="s">
        <v>254</v>
      </c>
      <c r="C258" s="492" t="s">
        <v>7</v>
      </c>
      <c r="D258" s="502" t="s">
        <v>87</v>
      </c>
      <c r="E258" s="502" t="s">
        <v>87</v>
      </c>
      <c r="F258" s="109" t="s">
        <v>1</v>
      </c>
      <c r="G258" s="120">
        <v>1442854.8999999997</v>
      </c>
      <c r="H258" s="489" t="s">
        <v>90</v>
      </c>
      <c r="I258" s="489" t="s">
        <v>90</v>
      </c>
    </row>
    <row r="259" spans="1:12" ht="16.5" customHeight="1" x14ac:dyDescent="0.2">
      <c r="A259" s="490"/>
      <c r="B259" s="501" t="s">
        <v>61</v>
      </c>
      <c r="C259" s="492" t="s">
        <v>7</v>
      </c>
      <c r="D259" s="502"/>
      <c r="E259" s="502"/>
      <c r="F259" s="99" t="s">
        <v>2</v>
      </c>
      <c r="G259" s="122">
        <v>1439144.0999999996</v>
      </c>
      <c r="H259" s="489"/>
      <c r="I259" s="489"/>
    </row>
    <row r="260" spans="1:12" ht="16.5" customHeight="1" x14ac:dyDescent="0.2">
      <c r="A260" s="490"/>
      <c r="B260" s="501" t="s">
        <v>61</v>
      </c>
      <c r="C260" s="492" t="s">
        <v>7</v>
      </c>
      <c r="D260" s="502"/>
      <c r="E260" s="502"/>
      <c r="F260" s="99" t="s">
        <v>3</v>
      </c>
      <c r="G260" s="122">
        <v>3710.8</v>
      </c>
      <c r="H260" s="489"/>
      <c r="I260" s="489"/>
    </row>
    <row r="261" spans="1:12" ht="32.25" customHeight="1" x14ac:dyDescent="0.2">
      <c r="A261" s="490" t="s">
        <v>138</v>
      </c>
      <c r="B261" s="491" t="s">
        <v>212</v>
      </c>
      <c r="C261" s="492" t="s">
        <v>7</v>
      </c>
      <c r="D261" s="493" t="s">
        <v>88</v>
      </c>
      <c r="E261" s="493" t="s">
        <v>89</v>
      </c>
      <c r="F261" s="109" t="s">
        <v>1</v>
      </c>
      <c r="G261" s="120">
        <v>232198.6</v>
      </c>
      <c r="H261" s="5" t="s">
        <v>345</v>
      </c>
      <c r="I261" s="104">
        <v>47000</v>
      </c>
    </row>
    <row r="262" spans="1:12" ht="59.25" customHeight="1" x14ac:dyDescent="0.2">
      <c r="A262" s="490"/>
      <c r="B262" s="491" t="s">
        <v>62</v>
      </c>
      <c r="C262" s="492" t="s">
        <v>7</v>
      </c>
      <c r="D262" s="494"/>
      <c r="E262" s="494"/>
      <c r="F262" s="99" t="s">
        <v>2</v>
      </c>
      <c r="G262" s="122">
        <v>232198.6</v>
      </c>
      <c r="H262" s="3" t="s">
        <v>346</v>
      </c>
      <c r="I262" s="103" t="s">
        <v>165</v>
      </c>
    </row>
    <row r="263" spans="1:12" ht="57" customHeight="1" x14ac:dyDescent="0.2">
      <c r="A263" s="490" t="s">
        <v>139</v>
      </c>
      <c r="B263" s="491" t="s">
        <v>213</v>
      </c>
      <c r="C263" s="492" t="s">
        <v>7</v>
      </c>
      <c r="D263" s="493" t="s">
        <v>88</v>
      </c>
      <c r="E263" s="493" t="s">
        <v>89</v>
      </c>
      <c r="F263" s="109" t="s">
        <v>1</v>
      </c>
      <c r="G263" s="120">
        <v>65489.4</v>
      </c>
      <c r="H263" s="3" t="s">
        <v>347</v>
      </c>
      <c r="I263" s="103">
        <v>1</v>
      </c>
    </row>
    <row r="264" spans="1:12" ht="76.5" customHeight="1" x14ac:dyDescent="0.2">
      <c r="A264" s="490"/>
      <c r="B264" s="491" t="s">
        <v>63</v>
      </c>
      <c r="C264" s="492" t="s">
        <v>7</v>
      </c>
      <c r="D264" s="494"/>
      <c r="E264" s="494"/>
      <c r="F264" s="99" t="s">
        <v>2</v>
      </c>
      <c r="G264" s="122">
        <v>65489.4</v>
      </c>
      <c r="H264" s="3" t="s">
        <v>166</v>
      </c>
      <c r="I264" s="103">
        <v>100</v>
      </c>
    </row>
    <row r="265" spans="1:12" ht="44.25" customHeight="1" x14ac:dyDescent="0.2">
      <c r="A265" s="490" t="s">
        <v>140</v>
      </c>
      <c r="B265" s="491" t="s">
        <v>214</v>
      </c>
      <c r="C265" s="492" t="s">
        <v>7</v>
      </c>
      <c r="D265" s="493" t="s">
        <v>88</v>
      </c>
      <c r="E265" s="493" t="s">
        <v>89</v>
      </c>
      <c r="F265" s="109" t="s">
        <v>1</v>
      </c>
      <c r="G265" s="120">
        <v>363132.6</v>
      </c>
      <c r="H265" s="5" t="s">
        <v>348</v>
      </c>
      <c r="I265" s="103">
        <v>77</v>
      </c>
    </row>
    <row r="266" spans="1:12" ht="44.25" customHeight="1" x14ac:dyDescent="0.2">
      <c r="A266" s="490"/>
      <c r="B266" s="491" t="s">
        <v>64</v>
      </c>
      <c r="C266" s="492" t="s">
        <v>7</v>
      </c>
      <c r="D266" s="494"/>
      <c r="E266" s="494"/>
      <c r="F266" s="99" t="s">
        <v>2</v>
      </c>
      <c r="G266" s="122">
        <v>363132.6</v>
      </c>
      <c r="H266" s="3" t="s">
        <v>349</v>
      </c>
      <c r="I266" s="103">
        <v>100</v>
      </c>
    </row>
    <row r="267" spans="1:12" ht="45" customHeight="1" x14ac:dyDescent="0.2">
      <c r="A267" s="490" t="s">
        <v>141</v>
      </c>
      <c r="B267" s="491" t="s">
        <v>215</v>
      </c>
      <c r="C267" s="492" t="s">
        <v>7</v>
      </c>
      <c r="D267" s="493" t="s">
        <v>88</v>
      </c>
      <c r="E267" s="493" t="s">
        <v>89</v>
      </c>
      <c r="F267" s="109" t="s">
        <v>1</v>
      </c>
      <c r="G267" s="120">
        <v>541603.69999999995</v>
      </c>
      <c r="H267" s="5" t="s">
        <v>350</v>
      </c>
      <c r="I267" s="113">
        <v>52</v>
      </c>
      <c r="J267" s="539" t="s">
        <v>442</v>
      </c>
      <c r="K267" s="540"/>
      <c r="L267" s="540"/>
    </row>
    <row r="268" spans="1:12" ht="45" customHeight="1" x14ac:dyDescent="0.2">
      <c r="A268" s="490"/>
      <c r="B268" s="491" t="s">
        <v>65</v>
      </c>
      <c r="C268" s="492" t="s">
        <v>7</v>
      </c>
      <c r="D268" s="494"/>
      <c r="E268" s="494"/>
      <c r="F268" s="99" t="s">
        <v>2</v>
      </c>
      <c r="G268" s="122">
        <v>541603.69999999995</v>
      </c>
      <c r="H268" s="3" t="s">
        <v>351</v>
      </c>
      <c r="I268" s="103">
        <v>8</v>
      </c>
    </row>
    <row r="269" spans="1:12" ht="42" customHeight="1" x14ac:dyDescent="0.2">
      <c r="A269" s="490" t="s">
        <v>142</v>
      </c>
      <c r="B269" s="491" t="s">
        <v>216</v>
      </c>
      <c r="C269" s="492" t="s">
        <v>7</v>
      </c>
      <c r="D269" s="493" t="s">
        <v>88</v>
      </c>
      <c r="E269" s="493" t="s">
        <v>89</v>
      </c>
      <c r="F269" s="109" t="s">
        <v>1</v>
      </c>
      <c r="G269" s="120">
        <v>6578.9</v>
      </c>
      <c r="H269" s="5" t="s">
        <v>352</v>
      </c>
      <c r="I269" s="104">
        <v>200</v>
      </c>
    </row>
    <row r="270" spans="1:12" ht="42" customHeight="1" x14ac:dyDescent="0.2">
      <c r="A270" s="490"/>
      <c r="B270" s="491" t="s">
        <v>66</v>
      </c>
      <c r="C270" s="492" t="s">
        <v>7</v>
      </c>
      <c r="D270" s="494"/>
      <c r="E270" s="494"/>
      <c r="F270" s="99" t="s">
        <v>2</v>
      </c>
      <c r="G270" s="122">
        <v>6578.9</v>
      </c>
      <c r="H270" s="3" t="s">
        <v>353</v>
      </c>
      <c r="I270" s="103">
        <v>100</v>
      </c>
    </row>
    <row r="271" spans="1:12" ht="37.5" customHeight="1" x14ac:dyDescent="0.2">
      <c r="A271" s="490" t="s">
        <v>143</v>
      </c>
      <c r="B271" s="491" t="s">
        <v>217</v>
      </c>
      <c r="C271" s="492" t="s">
        <v>7</v>
      </c>
      <c r="D271" s="493" t="s">
        <v>88</v>
      </c>
      <c r="E271" s="493" t="s">
        <v>89</v>
      </c>
      <c r="F271" s="109" t="s">
        <v>1</v>
      </c>
      <c r="G271" s="120">
        <v>91139.9</v>
      </c>
      <c r="H271" s="3" t="s">
        <v>426</v>
      </c>
      <c r="I271" s="104">
        <v>6994</v>
      </c>
    </row>
    <row r="272" spans="1:12" ht="33.75" customHeight="1" x14ac:dyDescent="0.2">
      <c r="A272" s="490"/>
      <c r="B272" s="491" t="s">
        <v>67</v>
      </c>
      <c r="C272" s="492" t="s">
        <v>7</v>
      </c>
      <c r="D272" s="494"/>
      <c r="E272" s="494"/>
      <c r="F272" s="496" t="s">
        <v>2</v>
      </c>
      <c r="G272" s="498">
        <v>91139.9</v>
      </c>
      <c r="H272" s="102" t="s">
        <v>226</v>
      </c>
      <c r="I272" s="103">
        <v>1400</v>
      </c>
    </row>
    <row r="273" spans="1:9" ht="18.75" customHeight="1" x14ac:dyDescent="0.2">
      <c r="A273" s="490"/>
      <c r="B273" s="491" t="s">
        <v>67</v>
      </c>
      <c r="C273" s="492" t="s">
        <v>7</v>
      </c>
      <c r="D273" s="494"/>
      <c r="E273" s="494"/>
      <c r="F273" s="512"/>
      <c r="G273" s="513"/>
      <c r="H273" s="505" t="s">
        <v>354</v>
      </c>
      <c r="I273" s="514">
        <v>98</v>
      </c>
    </row>
    <row r="274" spans="1:9" ht="15" customHeight="1" x14ac:dyDescent="0.2">
      <c r="A274" s="490"/>
      <c r="B274" s="491" t="s">
        <v>67</v>
      </c>
      <c r="C274" s="492" t="s">
        <v>7</v>
      </c>
      <c r="D274" s="495"/>
      <c r="E274" s="495"/>
      <c r="F274" s="497"/>
      <c r="G274" s="499"/>
      <c r="H274" s="506"/>
      <c r="I274" s="528"/>
    </row>
    <row r="275" spans="1:9" ht="12.75" customHeight="1" x14ac:dyDescent="0.2">
      <c r="A275" s="490" t="s">
        <v>144</v>
      </c>
      <c r="B275" s="491" t="s">
        <v>218</v>
      </c>
      <c r="C275" s="492" t="s">
        <v>7</v>
      </c>
      <c r="D275" s="493" t="s">
        <v>88</v>
      </c>
      <c r="E275" s="493" t="s">
        <v>89</v>
      </c>
      <c r="F275" s="109" t="s">
        <v>1</v>
      </c>
      <c r="G275" s="120">
        <v>3710.8</v>
      </c>
      <c r="H275" s="505" t="s">
        <v>167</v>
      </c>
      <c r="I275" s="503">
        <v>377</v>
      </c>
    </row>
    <row r="276" spans="1:9" ht="27" customHeight="1" x14ac:dyDescent="0.2">
      <c r="A276" s="490"/>
      <c r="B276" s="491" t="s">
        <v>68</v>
      </c>
      <c r="C276" s="492" t="s">
        <v>7</v>
      </c>
      <c r="D276" s="494"/>
      <c r="E276" s="494"/>
      <c r="F276" s="99" t="s">
        <v>2</v>
      </c>
      <c r="G276" s="122">
        <v>0</v>
      </c>
      <c r="H276" s="506"/>
      <c r="I276" s="503"/>
    </row>
    <row r="277" spans="1:9" ht="50.25" customHeight="1" x14ac:dyDescent="0.2">
      <c r="A277" s="490"/>
      <c r="B277" s="491" t="s">
        <v>68</v>
      </c>
      <c r="C277" s="492" t="s">
        <v>7</v>
      </c>
      <c r="D277" s="494"/>
      <c r="E277" s="494"/>
      <c r="F277" s="99" t="s">
        <v>3</v>
      </c>
      <c r="G277" s="122">
        <v>3710.8</v>
      </c>
      <c r="H277" s="5" t="s">
        <v>355</v>
      </c>
      <c r="I277" s="104">
        <v>0</v>
      </c>
    </row>
    <row r="278" spans="1:9" ht="51" customHeight="1" x14ac:dyDescent="0.2">
      <c r="A278" s="490" t="s">
        <v>145</v>
      </c>
      <c r="B278" s="491" t="s">
        <v>219</v>
      </c>
      <c r="C278" s="492" t="s">
        <v>7</v>
      </c>
      <c r="D278" s="493" t="s">
        <v>88</v>
      </c>
      <c r="E278" s="493" t="s">
        <v>89</v>
      </c>
      <c r="F278" s="109" t="s">
        <v>1</v>
      </c>
      <c r="G278" s="120">
        <v>132051</v>
      </c>
      <c r="H278" s="5" t="s">
        <v>356</v>
      </c>
      <c r="I278" s="104">
        <v>58</v>
      </c>
    </row>
    <row r="279" spans="1:9" ht="55.5" customHeight="1" x14ac:dyDescent="0.2">
      <c r="A279" s="490"/>
      <c r="B279" s="491" t="s">
        <v>69</v>
      </c>
      <c r="C279" s="492" t="s">
        <v>7</v>
      </c>
      <c r="D279" s="494"/>
      <c r="E279" s="494"/>
      <c r="F279" s="99" t="s">
        <v>2</v>
      </c>
      <c r="G279" s="122">
        <v>132051</v>
      </c>
      <c r="H279" s="5" t="s">
        <v>357</v>
      </c>
      <c r="I279" s="104">
        <v>5</v>
      </c>
    </row>
    <row r="280" spans="1:9" ht="47.25" customHeight="1" x14ac:dyDescent="0.2">
      <c r="A280" s="490" t="s">
        <v>146</v>
      </c>
      <c r="B280" s="491" t="s">
        <v>220</v>
      </c>
      <c r="C280" s="492" t="s">
        <v>7</v>
      </c>
      <c r="D280" s="493" t="s">
        <v>88</v>
      </c>
      <c r="E280" s="493" t="s">
        <v>89</v>
      </c>
      <c r="F280" s="109" t="s">
        <v>1</v>
      </c>
      <c r="G280" s="120">
        <v>3750</v>
      </c>
      <c r="H280" s="5" t="s">
        <v>352</v>
      </c>
      <c r="I280" s="104">
        <v>150</v>
      </c>
    </row>
    <row r="281" spans="1:9" ht="62.25" customHeight="1" x14ac:dyDescent="0.2">
      <c r="A281" s="490"/>
      <c r="B281" s="491" t="s">
        <v>70</v>
      </c>
      <c r="C281" s="492" t="s">
        <v>7</v>
      </c>
      <c r="D281" s="494"/>
      <c r="E281" s="494"/>
      <c r="F281" s="99" t="s">
        <v>2</v>
      </c>
      <c r="G281" s="124">
        <v>3750</v>
      </c>
      <c r="H281" s="55" t="s">
        <v>353</v>
      </c>
      <c r="I281" s="107">
        <v>100</v>
      </c>
    </row>
    <row r="282" spans="1:9" ht="55.5" customHeight="1" x14ac:dyDescent="0.2">
      <c r="A282" s="490" t="s">
        <v>280</v>
      </c>
      <c r="B282" s="565" t="s">
        <v>337</v>
      </c>
      <c r="C282" s="492" t="s">
        <v>7</v>
      </c>
      <c r="D282" s="493" t="s">
        <v>88</v>
      </c>
      <c r="E282" s="493" t="s">
        <v>89</v>
      </c>
      <c r="F282" s="109" t="s">
        <v>1</v>
      </c>
      <c r="G282" s="121">
        <v>3200</v>
      </c>
      <c r="H282" s="53" t="s">
        <v>358</v>
      </c>
      <c r="I282" s="64">
        <v>54</v>
      </c>
    </row>
    <row r="283" spans="1:9" ht="87" customHeight="1" x14ac:dyDescent="0.2">
      <c r="A283" s="490"/>
      <c r="B283" s="566"/>
      <c r="C283" s="492" t="s">
        <v>7</v>
      </c>
      <c r="D283" s="494"/>
      <c r="E283" s="494"/>
      <c r="F283" s="99" t="s">
        <v>2</v>
      </c>
      <c r="G283" s="124">
        <v>3200</v>
      </c>
      <c r="H283" s="53" t="s">
        <v>359</v>
      </c>
      <c r="I283" s="112">
        <v>38</v>
      </c>
    </row>
    <row r="284" spans="1:9" ht="19.5" customHeight="1" x14ac:dyDescent="0.2">
      <c r="A284" s="529" t="s">
        <v>281</v>
      </c>
      <c r="B284" s="569" t="s">
        <v>269</v>
      </c>
      <c r="C284" s="492" t="s">
        <v>7</v>
      </c>
      <c r="D284" s="493" t="s">
        <v>88</v>
      </c>
      <c r="E284" s="493" t="s">
        <v>89</v>
      </c>
      <c r="F284" s="109" t="s">
        <v>1</v>
      </c>
      <c r="G284" s="120">
        <v>486557.5</v>
      </c>
      <c r="H284" s="489" t="s">
        <v>90</v>
      </c>
      <c r="I284" s="489" t="s">
        <v>90</v>
      </c>
    </row>
    <row r="285" spans="1:9" ht="19.5" customHeight="1" x14ac:dyDescent="0.2">
      <c r="A285" s="530"/>
      <c r="B285" s="570"/>
      <c r="C285" s="492" t="s">
        <v>7</v>
      </c>
      <c r="D285" s="494"/>
      <c r="E285" s="494"/>
      <c r="F285" s="99" t="s">
        <v>2</v>
      </c>
      <c r="G285" s="122">
        <v>0</v>
      </c>
      <c r="H285" s="489"/>
      <c r="I285" s="489"/>
    </row>
    <row r="286" spans="1:9" ht="19.5" customHeight="1" x14ac:dyDescent="0.2">
      <c r="A286" s="530"/>
      <c r="B286" s="570"/>
      <c r="C286" s="492" t="s">
        <v>7</v>
      </c>
      <c r="D286" s="494"/>
      <c r="E286" s="494"/>
      <c r="F286" s="99" t="s">
        <v>3</v>
      </c>
      <c r="G286" s="122">
        <v>486557.5</v>
      </c>
      <c r="H286" s="489"/>
      <c r="I286" s="489"/>
    </row>
    <row r="287" spans="1:9" ht="22.5" customHeight="1" x14ac:dyDescent="0.2">
      <c r="A287" s="529" t="s">
        <v>282</v>
      </c>
      <c r="B287" s="567" t="s">
        <v>329</v>
      </c>
      <c r="C287" s="492" t="s">
        <v>7</v>
      </c>
      <c r="D287" s="493" t="s">
        <v>88</v>
      </c>
      <c r="E287" s="493" t="s">
        <v>89</v>
      </c>
      <c r="F287" s="109" t="s">
        <v>1</v>
      </c>
      <c r="G287" s="120">
        <v>486557.5</v>
      </c>
      <c r="H287" s="533" t="s">
        <v>317</v>
      </c>
      <c r="I287" s="511">
        <v>11</v>
      </c>
    </row>
    <row r="288" spans="1:9" ht="25.5" customHeight="1" x14ac:dyDescent="0.2">
      <c r="A288" s="530"/>
      <c r="B288" s="568"/>
      <c r="C288" s="492" t="s">
        <v>7</v>
      </c>
      <c r="D288" s="494"/>
      <c r="E288" s="494"/>
      <c r="F288" s="99" t="s">
        <v>2</v>
      </c>
      <c r="G288" s="122">
        <v>0</v>
      </c>
      <c r="H288" s="534"/>
      <c r="I288" s="511"/>
    </row>
    <row r="289" spans="1:9" ht="46.5" customHeight="1" x14ac:dyDescent="0.2">
      <c r="A289" s="530"/>
      <c r="B289" s="568"/>
      <c r="C289" s="492" t="s">
        <v>7</v>
      </c>
      <c r="D289" s="494"/>
      <c r="E289" s="494"/>
      <c r="F289" s="99" t="s">
        <v>3</v>
      </c>
      <c r="G289" s="122">
        <v>486557.5</v>
      </c>
      <c r="H289" s="53" t="s">
        <v>349</v>
      </c>
      <c r="I289" s="113">
        <v>100</v>
      </c>
    </row>
    <row r="290" spans="1:9" ht="22.5" customHeight="1" x14ac:dyDescent="0.2">
      <c r="A290" s="529" t="s">
        <v>283</v>
      </c>
      <c r="B290" s="569" t="s">
        <v>270</v>
      </c>
      <c r="C290" s="492" t="s">
        <v>7</v>
      </c>
      <c r="D290" s="493" t="s">
        <v>88</v>
      </c>
      <c r="E290" s="493" t="s">
        <v>89</v>
      </c>
      <c r="F290" s="109" t="s">
        <v>1</v>
      </c>
      <c r="G290" s="120">
        <v>202230.7</v>
      </c>
      <c r="H290" s="571" t="s">
        <v>90</v>
      </c>
      <c r="I290" s="571" t="s">
        <v>90</v>
      </c>
    </row>
    <row r="291" spans="1:9" ht="25.5" customHeight="1" x14ac:dyDescent="0.2">
      <c r="A291" s="530"/>
      <c r="B291" s="570"/>
      <c r="C291" s="492" t="s">
        <v>7</v>
      </c>
      <c r="D291" s="494"/>
      <c r="E291" s="494"/>
      <c r="F291" s="99" t="s">
        <v>2</v>
      </c>
      <c r="G291" s="122">
        <v>7800</v>
      </c>
      <c r="H291" s="571"/>
      <c r="I291" s="571"/>
    </row>
    <row r="292" spans="1:9" ht="28.5" customHeight="1" x14ac:dyDescent="0.2">
      <c r="A292" s="530"/>
      <c r="B292" s="570"/>
      <c r="C292" s="492" t="s">
        <v>7</v>
      </c>
      <c r="D292" s="494"/>
      <c r="E292" s="494"/>
      <c r="F292" s="99" t="s">
        <v>3</v>
      </c>
      <c r="G292" s="122">
        <v>194430.7</v>
      </c>
      <c r="H292" s="571"/>
      <c r="I292" s="571"/>
    </row>
    <row r="293" spans="1:9" ht="27" customHeight="1" x14ac:dyDescent="0.2">
      <c r="A293" s="529" t="s">
        <v>293</v>
      </c>
      <c r="B293" s="565" t="s">
        <v>330</v>
      </c>
      <c r="C293" s="492" t="s">
        <v>7</v>
      </c>
      <c r="D293" s="493" t="s">
        <v>88</v>
      </c>
      <c r="E293" s="493" t="s">
        <v>89</v>
      </c>
      <c r="F293" s="109" t="s">
        <v>1</v>
      </c>
      <c r="G293" s="120">
        <v>202230.7</v>
      </c>
      <c r="H293" s="533" t="s">
        <v>317</v>
      </c>
      <c r="I293" s="511">
        <v>24</v>
      </c>
    </row>
    <row r="294" spans="1:9" ht="26.25" customHeight="1" x14ac:dyDescent="0.2">
      <c r="A294" s="530"/>
      <c r="B294" s="566"/>
      <c r="C294" s="492" t="s">
        <v>7</v>
      </c>
      <c r="D294" s="494"/>
      <c r="E294" s="494"/>
      <c r="F294" s="99" t="s">
        <v>2</v>
      </c>
      <c r="G294" s="122">
        <v>7800</v>
      </c>
      <c r="H294" s="534"/>
      <c r="I294" s="511"/>
    </row>
    <row r="295" spans="1:9" ht="45.75" customHeight="1" x14ac:dyDescent="0.2">
      <c r="A295" s="530"/>
      <c r="B295" s="566"/>
      <c r="C295" s="492" t="s">
        <v>7</v>
      </c>
      <c r="D295" s="494"/>
      <c r="E295" s="494"/>
      <c r="F295" s="99" t="s">
        <v>3</v>
      </c>
      <c r="G295" s="122">
        <v>194430.7</v>
      </c>
      <c r="H295" s="53" t="s">
        <v>349</v>
      </c>
      <c r="I295" s="113">
        <v>100</v>
      </c>
    </row>
    <row r="296" spans="1:9" ht="18.75" customHeight="1" x14ac:dyDescent="0.2">
      <c r="A296" s="529" t="s">
        <v>284</v>
      </c>
      <c r="B296" s="482" t="s">
        <v>271</v>
      </c>
      <c r="C296" s="496" t="s">
        <v>0</v>
      </c>
      <c r="D296" s="489" t="s">
        <v>90</v>
      </c>
      <c r="E296" s="489" t="s">
        <v>90</v>
      </c>
      <c r="F296" s="109" t="s">
        <v>1</v>
      </c>
      <c r="G296" s="120">
        <v>146267.79999999999</v>
      </c>
      <c r="H296" s="489" t="s">
        <v>90</v>
      </c>
      <c r="I296" s="489" t="s">
        <v>90</v>
      </c>
    </row>
    <row r="297" spans="1:9" ht="18.75" customHeight="1" x14ac:dyDescent="0.2">
      <c r="A297" s="530"/>
      <c r="B297" s="483"/>
      <c r="C297" s="512"/>
      <c r="D297" s="489"/>
      <c r="E297" s="489"/>
      <c r="F297" s="99" t="s">
        <v>2</v>
      </c>
      <c r="G297" s="122">
        <v>0</v>
      </c>
      <c r="H297" s="489"/>
      <c r="I297" s="489"/>
    </row>
    <row r="298" spans="1:9" ht="18.75" customHeight="1" x14ac:dyDescent="0.2">
      <c r="A298" s="530"/>
      <c r="B298" s="483"/>
      <c r="C298" s="512"/>
      <c r="D298" s="489"/>
      <c r="E298" s="489"/>
      <c r="F298" s="99" t="s">
        <v>3</v>
      </c>
      <c r="G298" s="122">
        <v>146267.79999999999</v>
      </c>
      <c r="H298" s="489"/>
      <c r="I298" s="489"/>
    </row>
    <row r="299" spans="1:9" ht="18.75" customHeight="1" x14ac:dyDescent="0.2">
      <c r="A299" s="530"/>
      <c r="B299" s="483"/>
      <c r="C299" s="496" t="s">
        <v>7</v>
      </c>
      <c r="D299" s="489"/>
      <c r="E299" s="489"/>
      <c r="F299" s="109" t="s">
        <v>1</v>
      </c>
      <c r="G299" s="120">
        <v>134185</v>
      </c>
      <c r="H299" s="489"/>
      <c r="I299" s="489"/>
    </row>
    <row r="300" spans="1:9" ht="18.75" customHeight="1" x14ac:dyDescent="0.2">
      <c r="A300" s="530"/>
      <c r="B300" s="483"/>
      <c r="C300" s="512"/>
      <c r="D300" s="489"/>
      <c r="E300" s="489"/>
      <c r="F300" s="99" t="s">
        <v>2</v>
      </c>
      <c r="G300" s="122">
        <v>0</v>
      </c>
      <c r="H300" s="489"/>
      <c r="I300" s="489"/>
    </row>
    <row r="301" spans="1:9" ht="18.75" customHeight="1" x14ac:dyDescent="0.2">
      <c r="A301" s="530"/>
      <c r="B301" s="483"/>
      <c r="C301" s="512"/>
      <c r="D301" s="489"/>
      <c r="E301" s="489"/>
      <c r="F301" s="99" t="s">
        <v>3</v>
      </c>
      <c r="G301" s="122">
        <v>134185</v>
      </c>
      <c r="H301" s="489"/>
      <c r="I301" s="489"/>
    </row>
    <row r="302" spans="1:9" ht="18.75" customHeight="1" x14ac:dyDescent="0.2">
      <c r="A302" s="530"/>
      <c r="B302" s="483"/>
      <c r="C302" s="496" t="s">
        <v>9</v>
      </c>
      <c r="D302" s="489"/>
      <c r="E302" s="489"/>
      <c r="F302" s="109" t="s">
        <v>1</v>
      </c>
      <c r="G302" s="120">
        <v>12082.8</v>
      </c>
      <c r="H302" s="489"/>
      <c r="I302" s="489"/>
    </row>
    <row r="303" spans="1:9" ht="18.75" customHeight="1" x14ac:dyDescent="0.2">
      <c r="A303" s="530"/>
      <c r="B303" s="483"/>
      <c r="C303" s="512"/>
      <c r="D303" s="489"/>
      <c r="E303" s="489"/>
      <c r="F303" s="99" t="s">
        <v>2</v>
      </c>
      <c r="G303" s="122">
        <v>0</v>
      </c>
      <c r="H303" s="489"/>
      <c r="I303" s="489"/>
    </row>
    <row r="304" spans="1:9" ht="18.75" customHeight="1" x14ac:dyDescent="0.2">
      <c r="A304" s="530"/>
      <c r="B304" s="483"/>
      <c r="C304" s="512"/>
      <c r="D304" s="489"/>
      <c r="E304" s="489"/>
      <c r="F304" s="99" t="s">
        <v>3</v>
      </c>
      <c r="G304" s="122">
        <v>12082.8</v>
      </c>
      <c r="H304" s="489"/>
      <c r="I304" s="489"/>
    </row>
    <row r="305" spans="1:13" ht="24.75" customHeight="1" x14ac:dyDescent="0.2">
      <c r="A305" s="529" t="s">
        <v>291</v>
      </c>
      <c r="B305" s="507" t="s">
        <v>331</v>
      </c>
      <c r="C305" s="492" t="s">
        <v>7</v>
      </c>
      <c r="D305" s="493" t="s">
        <v>88</v>
      </c>
      <c r="E305" s="493" t="s">
        <v>89</v>
      </c>
      <c r="F305" s="109" t="s">
        <v>1</v>
      </c>
      <c r="G305" s="120">
        <v>134185</v>
      </c>
      <c r="H305" s="510" t="s">
        <v>360</v>
      </c>
      <c r="I305" s="511">
        <v>17</v>
      </c>
    </row>
    <row r="306" spans="1:13" ht="20.25" customHeight="1" x14ac:dyDescent="0.2">
      <c r="A306" s="530"/>
      <c r="B306" s="508"/>
      <c r="C306" s="492" t="s">
        <v>7</v>
      </c>
      <c r="D306" s="494"/>
      <c r="E306" s="494"/>
      <c r="F306" s="99" t="s">
        <v>2</v>
      </c>
      <c r="G306" s="122">
        <v>0</v>
      </c>
      <c r="H306" s="510"/>
      <c r="I306" s="511"/>
    </row>
    <row r="307" spans="1:13" ht="45" customHeight="1" x14ac:dyDescent="0.2">
      <c r="A307" s="530"/>
      <c r="B307" s="508"/>
      <c r="C307" s="492" t="s">
        <v>7</v>
      </c>
      <c r="D307" s="494"/>
      <c r="E307" s="494"/>
      <c r="F307" s="99" t="s">
        <v>3</v>
      </c>
      <c r="G307" s="122">
        <v>134185</v>
      </c>
      <c r="H307" s="5" t="s">
        <v>427</v>
      </c>
      <c r="I307" s="104">
        <v>100</v>
      </c>
    </row>
    <row r="308" spans="1:13" ht="19.5" customHeight="1" x14ac:dyDescent="0.2">
      <c r="A308" s="529" t="s">
        <v>292</v>
      </c>
      <c r="B308" s="565" t="s">
        <v>332</v>
      </c>
      <c r="C308" s="492" t="s">
        <v>9</v>
      </c>
      <c r="D308" s="493" t="s">
        <v>88</v>
      </c>
      <c r="E308" s="493" t="s">
        <v>89</v>
      </c>
      <c r="F308" s="109" t="s">
        <v>1</v>
      </c>
      <c r="G308" s="120">
        <v>12082.8</v>
      </c>
      <c r="H308" s="510" t="s">
        <v>428</v>
      </c>
      <c r="I308" s="572">
        <v>3</v>
      </c>
    </row>
    <row r="309" spans="1:13" ht="21.75" customHeight="1" x14ac:dyDescent="0.2">
      <c r="A309" s="530"/>
      <c r="B309" s="566"/>
      <c r="C309" s="492" t="s">
        <v>7</v>
      </c>
      <c r="D309" s="494"/>
      <c r="E309" s="494"/>
      <c r="F309" s="99" t="s">
        <v>2</v>
      </c>
      <c r="G309" s="122">
        <v>0</v>
      </c>
      <c r="H309" s="510"/>
      <c r="I309" s="572"/>
    </row>
    <row r="310" spans="1:13" ht="46.5" customHeight="1" x14ac:dyDescent="0.2">
      <c r="A310" s="530"/>
      <c r="B310" s="566"/>
      <c r="C310" s="492" t="s">
        <v>7</v>
      </c>
      <c r="D310" s="494"/>
      <c r="E310" s="494"/>
      <c r="F310" s="99" t="s">
        <v>3</v>
      </c>
      <c r="G310" s="122">
        <v>12082.8</v>
      </c>
      <c r="H310" s="53" t="s">
        <v>429</v>
      </c>
      <c r="I310" s="64">
        <v>100</v>
      </c>
    </row>
    <row r="311" spans="1:13" ht="30.75" customHeight="1" x14ac:dyDescent="0.2">
      <c r="A311" s="529" t="s">
        <v>285</v>
      </c>
      <c r="B311" s="569" t="s">
        <v>267</v>
      </c>
      <c r="C311" s="492" t="s">
        <v>9</v>
      </c>
      <c r="D311" s="493" t="s">
        <v>88</v>
      </c>
      <c r="E311" s="493" t="s">
        <v>89</v>
      </c>
      <c r="F311" s="109" t="s">
        <v>1</v>
      </c>
      <c r="G311" s="120">
        <v>300000</v>
      </c>
      <c r="H311" s="489" t="s">
        <v>90</v>
      </c>
      <c r="I311" s="489" t="s">
        <v>90</v>
      </c>
    </row>
    <row r="312" spans="1:13" ht="39" customHeight="1" x14ac:dyDescent="0.2">
      <c r="A312" s="530"/>
      <c r="B312" s="570"/>
      <c r="C312" s="492" t="s">
        <v>7</v>
      </c>
      <c r="D312" s="494"/>
      <c r="E312" s="494"/>
      <c r="F312" s="99" t="s">
        <v>2</v>
      </c>
      <c r="G312" s="122">
        <v>300000</v>
      </c>
      <c r="H312" s="489"/>
      <c r="I312" s="489"/>
    </row>
    <row r="313" spans="1:13" ht="45" customHeight="1" x14ac:dyDescent="0.2">
      <c r="A313" s="529" t="s">
        <v>286</v>
      </c>
      <c r="B313" s="507" t="s">
        <v>451</v>
      </c>
      <c r="C313" s="492" t="s">
        <v>9</v>
      </c>
      <c r="D313" s="493" t="s">
        <v>88</v>
      </c>
      <c r="E313" s="493" t="s">
        <v>89</v>
      </c>
      <c r="F313" s="109" t="s">
        <v>1</v>
      </c>
      <c r="G313" s="120">
        <v>300000</v>
      </c>
      <c r="H313" s="56" t="s">
        <v>416</v>
      </c>
      <c r="I313" s="57">
        <v>1</v>
      </c>
      <c r="J313" s="114" t="s">
        <v>443</v>
      </c>
      <c r="K313" s="78"/>
      <c r="L313" s="78"/>
      <c r="M313" s="78"/>
    </row>
    <row r="314" spans="1:13" ht="37.5" customHeight="1" x14ac:dyDescent="0.2">
      <c r="A314" s="530"/>
      <c r="B314" s="508"/>
      <c r="C314" s="492" t="s">
        <v>7</v>
      </c>
      <c r="D314" s="494"/>
      <c r="E314" s="494"/>
      <c r="F314" s="99" t="s">
        <v>2</v>
      </c>
      <c r="G314" s="122">
        <v>300000</v>
      </c>
      <c r="H314" s="56" t="s">
        <v>417</v>
      </c>
      <c r="I314" s="57">
        <v>100</v>
      </c>
    </row>
    <row r="315" spans="1:13" ht="42" customHeight="1" x14ac:dyDescent="0.2">
      <c r="A315" s="490" t="s">
        <v>287</v>
      </c>
      <c r="B315" s="501" t="s">
        <v>255</v>
      </c>
      <c r="C315" s="492" t="s">
        <v>9</v>
      </c>
      <c r="D315" s="502" t="s">
        <v>87</v>
      </c>
      <c r="E315" s="502" t="s">
        <v>87</v>
      </c>
      <c r="F315" s="109" t="s">
        <v>1</v>
      </c>
      <c r="G315" s="120">
        <v>509044.6</v>
      </c>
      <c r="H315" s="489" t="s">
        <v>90</v>
      </c>
      <c r="I315" s="571" t="s">
        <v>90</v>
      </c>
    </row>
    <row r="316" spans="1:13" ht="35.25" customHeight="1" x14ac:dyDescent="0.2">
      <c r="A316" s="490"/>
      <c r="B316" s="501" t="s">
        <v>71</v>
      </c>
      <c r="C316" s="492" t="s">
        <v>9</v>
      </c>
      <c r="D316" s="502"/>
      <c r="E316" s="502"/>
      <c r="F316" s="99" t="s">
        <v>2</v>
      </c>
      <c r="G316" s="122">
        <v>509044.6</v>
      </c>
      <c r="H316" s="489"/>
      <c r="I316" s="571"/>
    </row>
    <row r="317" spans="1:13" ht="50.25" customHeight="1" x14ac:dyDescent="0.2">
      <c r="A317" s="490" t="s">
        <v>288</v>
      </c>
      <c r="B317" s="491" t="s">
        <v>221</v>
      </c>
      <c r="C317" s="573" t="s">
        <v>9</v>
      </c>
      <c r="D317" s="493" t="s">
        <v>88</v>
      </c>
      <c r="E317" s="493" t="s">
        <v>89</v>
      </c>
      <c r="F317" s="109" t="s">
        <v>1</v>
      </c>
      <c r="G317" s="120">
        <v>509044.6</v>
      </c>
      <c r="H317" s="3" t="s">
        <v>416</v>
      </c>
      <c r="I317" s="107">
        <v>7</v>
      </c>
    </row>
    <row r="318" spans="1:13" ht="40.5" customHeight="1" x14ac:dyDescent="0.2">
      <c r="A318" s="490"/>
      <c r="B318" s="491" t="s">
        <v>72</v>
      </c>
      <c r="C318" s="574" t="s">
        <v>9</v>
      </c>
      <c r="D318" s="494"/>
      <c r="E318" s="494"/>
      <c r="F318" s="99" t="s">
        <v>2</v>
      </c>
      <c r="G318" s="122">
        <v>509044.6</v>
      </c>
      <c r="H318" s="5" t="s">
        <v>430</v>
      </c>
      <c r="I318" s="113">
        <v>1</v>
      </c>
      <c r="J318" s="40" t="s">
        <v>440</v>
      </c>
    </row>
    <row r="319" spans="1:13" ht="49.5" customHeight="1" x14ac:dyDescent="0.2">
      <c r="A319" s="490" t="s">
        <v>289</v>
      </c>
      <c r="B319" s="501" t="s">
        <v>73</v>
      </c>
      <c r="C319" s="492" t="s">
        <v>9</v>
      </c>
      <c r="D319" s="502" t="s">
        <v>87</v>
      </c>
      <c r="E319" s="502" t="s">
        <v>87</v>
      </c>
      <c r="F319" s="109" t="s">
        <v>1</v>
      </c>
      <c r="G319" s="120">
        <v>111415.7</v>
      </c>
      <c r="H319" s="489" t="s">
        <v>90</v>
      </c>
      <c r="I319" s="489" t="s">
        <v>90</v>
      </c>
    </row>
    <row r="320" spans="1:13" ht="38.25" customHeight="1" x14ac:dyDescent="0.2">
      <c r="A320" s="490"/>
      <c r="B320" s="501"/>
      <c r="C320" s="492" t="s">
        <v>9</v>
      </c>
      <c r="D320" s="502"/>
      <c r="E320" s="502"/>
      <c r="F320" s="99" t="s">
        <v>2</v>
      </c>
      <c r="G320" s="122">
        <v>111415.7</v>
      </c>
      <c r="H320" s="489"/>
      <c r="I320" s="489"/>
    </row>
    <row r="321" spans="1:9" ht="39.75" customHeight="1" x14ac:dyDescent="0.2">
      <c r="A321" s="490" t="s">
        <v>290</v>
      </c>
      <c r="B321" s="491" t="s">
        <v>222</v>
      </c>
      <c r="C321" s="492" t="s">
        <v>9</v>
      </c>
      <c r="D321" s="493" t="s">
        <v>88</v>
      </c>
      <c r="E321" s="493" t="s">
        <v>89</v>
      </c>
      <c r="F321" s="109" t="s">
        <v>1</v>
      </c>
      <c r="G321" s="120">
        <v>111415.7</v>
      </c>
      <c r="H321" s="5" t="s">
        <v>263</v>
      </c>
      <c r="I321" s="104">
        <v>1</v>
      </c>
    </row>
    <row r="322" spans="1:9" ht="36" customHeight="1" x14ac:dyDescent="0.2">
      <c r="A322" s="490"/>
      <c r="B322" s="491"/>
      <c r="C322" s="492" t="s">
        <v>9</v>
      </c>
      <c r="D322" s="494"/>
      <c r="E322" s="494"/>
      <c r="F322" s="99" t="s">
        <v>2</v>
      </c>
      <c r="G322" s="122">
        <v>111415.7</v>
      </c>
      <c r="H322" s="101" t="s">
        <v>431</v>
      </c>
      <c r="I322" s="104">
        <v>100</v>
      </c>
    </row>
    <row r="323" spans="1:9" s="11" customFormat="1" ht="24" customHeight="1" x14ac:dyDescent="0.2">
      <c r="A323" s="559" t="s">
        <v>147</v>
      </c>
      <c r="B323" s="501" t="s">
        <v>256</v>
      </c>
      <c r="C323" s="479" t="s">
        <v>0</v>
      </c>
      <c r="D323" s="560" t="s">
        <v>87</v>
      </c>
      <c r="E323" s="560" t="s">
        <v>87</v>
      </c>
      <c r="F323" s="109" t="s">
        <v>1</v>
      </c>
      <c r="G323" s="120">
        <v>41723998.799999997</v>
      </c>
      <c r="H323" s="561" t="s">
        <v>90</v>
      </c>
      <c r="I323" s="561" t="s">
        <v>90</v>
      </c>
    </row>
    <row r="324" spans="1:9" s="11" customFormat="1" ht="24" customHeight="1" x14ac:dyDescent="0.2">
      <c r="A324" s="559"/>
      <c r="B324" s="501" t="s">
        <v>74</v>
      </c>
      <c r="C324" s="479" t="s">
        <v>0</v>
      </c>
      <c r="D324" s="560"/>
      <c r="E324" s="560"/>
      <c r="F324" s="109" t="s">
        <v>2</v>
      </c>
      <c r="G324" s="120">
        <v>16271979.199999999</v>
      </c>
      <c r="H324" s="561"/>
      <c r="I324" s="561"/>
    </row>
    <row r="325" spans="1:9" s="11" customFormat="1" ht="21.75" customHeight="1" x14ac:dyDescent="0.2">
      <c r="A325" s="559"/>
      <c r="B325" s="501" t="s">
        <v>74</v>
      </c>
      <c r="C325" s="479" t="s">
        <v>0</v>
      </c>
      <c r="D325" s="560"/>
      <c r="E325" s="560"/>
      <c r="F325" s="109" t="s">
        <v>5</v>
      </c>
      <c r="G325" s="120">
        <v>25452019.600000001</v>
      </c>
      <c r="H325" s="561"/>
      <c r="I325" s="561"/>
    </row>
    <row r="326" spans="1:9" s="11" customFormat="1" ht="21.75" customHeight="1" x14ac:dyDescent="0.2">
      <c r="A326" s="559"/>
      <c r="B326" s="501" t="s">
        <v>74</v>
      </c>
      <c r="C326" s="479" t="s">
        <v>6</v>
      </c>
      <c r="D326" s="560" t="s">
        <v>87</v>
      </c>
      <c r="E326" s="560" t="s">
        <v>87</v>
      </c>
      <c r="F326" s="109" t="s">
        <v>1</v>
      </c>
      <c r="G326" s="120">
        <v>25452019.600000001</v>
      </c>
      <c r="H326" s="561"/>
      <c r="I326" s="561"/>
    </row>
    <row r="327" spans="1:9" s="11" customFormat="1" ht="19.5" customHeight="1" x14ac:dyDescent="0.2">
      <c r="A327" s="559"/>
      <c r="B327" s="501" t="s">
        <v>74</v>
      </c>
      <c r="C327" s="479" t="s">
        <v>6</v>
      </c>
      <c r="D327" s="560"/>
      <c r="E327" s="560"/>
      <c r="F327" s="109" t="s">
        <v>2</v>
      </c>
      <c r="G327" s="120">
        <v>0</v>
      </c>
      <c r="H327" s="561"/>
      <c r="I327" s="561"/>
    </row>
    <row r="328" spans="1:9" s="11" customFormat="1" ht="23.25" customHeight="1" x14ac:dyDescent="0.2">
      <c r="A328" s="559"/>
      <c r="B328" s="501" t="s">
        <v>74</v>
      </c>
      <c r="C328" s="479" t="s">
        <v>6</v>
      </c>
      <c r="D328" s="560"/>
      <c r="E328" s="560"/>
      <c r="F328" s="109" t="s">
        <v>5</v>
      </c>
      <c r="G328" s="120">
        <v>25452019.600000001</v>
      </c>
      <c r="H328" s="561"/>
      <c r="I328" s="561"/>
    </row>
    <row r="329" spans="1:9" s="11" customFormat="1" ht="23.25" customHeight="1" x14ac:dyDescent="0.2">
      <c r="A329" s="559"/>
      <c r="B329" s="501" t="s">
        <v>74</v>
      </c>
      <c r="C329" s="479" t="s">
        <v>7</v>
      </c>
      <c r="D329" s="560" t="s">
        <v>87</v>
      </c>
      <c r="E329" s="560" t="s">
        <v>87</v>
      </c>
      <c r="F329" s="109" t="s">
        <v>1</v>
      </c>
      <c r="G329" s="120">
        <v>16271979.199999999</v>
      </c>
      <c r="H329" s="561"/>
      <c r="I329" s="561"/>
    </row>
    <row r="330" spans="1:9" s="11" customFormat="1" ht="24.75" customHeight="1" x14ac:dyDescent="0.2">
      <c r="A330" s="559"/>
      <c r="B330" s="501" t="s">
        <v>74</v>
      </c>
      <c r="C330" s="479" t="s">
        <v>7</v>
      </c>
      <c r="D330" s="560"/>
      <c r="E330" s="560"/>
      <c r="F330" s="109" t="s">
        <v>2</v>
      </c>
      <c r="G330" s="120">
        <v>16271979.199999999</v>
      </c>
      <c r="H330" s="561"/>
      <c r="I330" s="561"/>
    </row>
    <row r="331" spans="1:9" ht="32.25" customHeight="1" x14ac:dyDescent="0.2">
      <c r="A331" s="490" t="s">
        <v>148</v>
      </c>
      <c r="B331" s="501" t="s">
        <v>257</v>
      </c>
      <c r="C331" s="492" t="s">
        <v>7</v>
      </c>
      <c r="D331" s="502" t="s">
        <v>87</v>
      </c>
      <c r="E331" s="502" t="s">
        <v>87</v>
      </c>
      <c r="F331" s="109" t="s">
        <v>1</v>
      </c>
      <c r="G331" s="120">
        <v>16271979.199999999</v>
      </c>
      <c r="H331" s="489" t="s">
        <v>90</v>
      </c>
      <c r="I331" s="489" t="s">
        <v>90</v>
      </c>
    </row>
    <row r="332" spans="1:9" ht="22.5" customHeight="1" x14ac:dyDescent="0.2">
      <c r="A332" s="490"/>
      <c r="B332" s="501" t="s">
        <v>75</v>
      </c>
      <c r="C332" s="492" t="s">
        <v>7</v>
      </c>
      <c r="D332" s="502"/>
      <c r="E332" s="502"/>
      <c r="F332" s="99" t="s">
        <v>2</v>
      </c>
      <c r="G332" s="122">
        <v>16271979.199999999</v>
      </c>
      <c r="H332" s="489"/>
      <c r="I332" s="489"/>
    </row>
    <row r="333" spans="1:9" ht="50.25" customHeight="1" x14ac:dyDescent="0.2">
      <c r="A333" s="490" t="s">
        <v>149</v>
      </c>
      <c r="B333" s="491" t="s">
        <v>223</v>
      </c>
      <c r="C333" s="492" t="s">
        <v>7</v>
      </c>
      <c r="D333" s="493" t="s">
        <v>88</v>
      </c>
      <c r="E333" s="493" t="s">
        <v>89</v>
      </c>
      <c r="F333" s="109" t="s">
        <v>1</v>
      </c>
      <c r="G333" s="120">
        <v>16271979.199999999</v>
      </c>
      <c r="H333" s="5" t="s">
        <v>432</v>
      </c>
      <c r="I333" s="104">
        <v>1474726</v>
      </c>
    </row>
    <row r="334" spans="1:9" ht="34.5" customHeight="1" x14ac:dyDescent="0.2">
      <c r="A334" s="490"/>
      <c r="B334" s="491" t="s">
        <v>76</v>
      </c>
      <c r="C334" s="492" t="s">
        <v>7</v>
      </c>
      <c r="D334" s="494"/>
      <c r="E334" s="494"/>
      <c r="F334" s="99" t="s">
        <v>2</v>
      </c>
      <c r="G334" s="122">
        <v>16271979.199999999</v>
      </c>
      <c r="H334" s="101" t="s">
        <v>433</v>
      </c>
      <c r="I334" s="103">
        <v>100</v>
      </c>
    </row>
    <row r="335" spans="1:9" ht="18.75" customHeight="1" x14ac:dyDescent="0.2">
      <c r="A335" s="490" t="s">
        <v>150</v>
      </c>
      <c r="B335" s="501" t="s">
        <v>258</v>
      </c>
      <c r="C335" s="492" t="s">
        <v>6</v>
      </c>
      <c r="D335" s="502" t="s">
        <v>87</v>
      </c>
      <c r="E335" s="502" t="s">
        <v>87</v>
      </c>
      <c r="F335" s="109" t="s">
        <v>1</v>
      </c>
      <c r="G335" s="120">
        <v>25265475.300000001</v>
      </c>
      <c r="H335" s="489" t="s">
        <v>90</v>
      </c>
      <c r="I335" s="489" t="s">
        <v>90</v>
      </c>
    </row>
    <row r="336" spans="1:9" ht="21.75" customHeight="1" x14ac:dyDescent="0.2">
      <c r="A336" s="490"/>
      <c r="B336" s="501" t="s">
        <v>77</v>
      </c>
      <c r="C336" s="492" t="s">
        <v>6</v>
      </c>
      <c r="D336" s="502"/>
      <c r="E336" s="502"/>
      <c r="F336" s="99" t="s">
        <v>2</v>
      </c>
      <c r="G336" s="122">
        <v>0</v>
      </c>
      <c r="H336" s="489"/>
      <c r="I336" s="489"/>
    </row>
    <row r="337" spans="1:11" ht="21.75" customHeight="1" x14ac:dyDescent="0.2">
      <c r="A337" s="490"/>
      <c r="B337" s="501" t="s">
        <v>77</v>
      </c>
      <c r="C337" s="492" t="s">
        <v>6</v>
      </c>
      <c r="D337" s="502"/>
      <c r="E337" s="502"/>
      <c r="F337" s="99" t="s">
        <v>5</v>
      </c>
      <c r="G337" s="122">
        <v>25265475.300000001</v>
      </c>
      <c r="H337" s="489"/>
      <c r="I337" s="489"/>
    </row>
    <row r="338" spans="1:11" ht="33" customHeight="1" x14ac:dyDescent="0.2">
      <c r="A338" s="490" t="s">
        <v>151</v>
      </c>
      <c r="B338" s="491" t="s">
        <v>259</v>
      </c>
      <c r="C338" s="492" t="s">
        <v>6</v>
      </c>
      <c r="D338" s="493" t="s">
        <v>88</v>
      </c>
      <c r="E338" s="493" t="s">
        <v>89</v>
      </c>
      <c r="F338" s="109" t="s">
        <v>1</v>
      </c>
      <c r="G338" s="120">
        <v>16582.2</v>
      </c>
      <c r="H338" s="505" t="s">
        <v>434</v>
      </c>
      <c r="I338" s="503">
        <v>147</v>
      </c>
    </row>
    <row r="339" spans="1:11" ht="28.5" customHeight="1" x14ac:dyDescent="0.2">
      <c r="A339" s="490"/>
      <c r="B339" s="491" t="s">
        <v>78</v>
      </c>
      <c r="C339" s="492" t="s">
        <v>6</v>
      </c>
      <c r="D339" s="494"/>
      <c r="E339" s="494"/>
      <c r="F339" s="99" t="s">
        <v>2</v>
      </c>
      <c r="G339" s="122">
        <v>0</v>
      </c>
      <c r="H339" s="506"/>
      <c r="I339" s="503"/>
    </row>
    <row r="340" spans="1:11" ht="48.75" customHeight="1" x14ac:dyDescent="0.2">
      <c r="A340" s="490"/>
      <c r="B340" s="491" t="s">
        <v>78</v>
      </c>
      <c r="C340" s="492" t="s">
        <v>6</v>
      </c>
      <c r="D340" s="495"/>
      <c r="E340" s="495"/>
      <c r="F340" s="99" t="s">
        <v>5</v>
      </c>
      <c r="G340" s="122">
        <v>16582.2</v>
      </c>
      <c r="H340" s="5" t="s">
        <v>435</v>
      </c>
      <c r="I340" s="25">
        <v>0</v>
      </c>
    </row>
    <row r="341" spans="1:11" ht="24" customHeight="1" x14ac:dyDescent="0.2">
      <c r="A341" s="490" t="s">
        <v>152</v>
      </c>
      <c r="B341" s="491" t="s">
        <v>224</v>
      </c>
      <c r="C341" s="492" t="s">
        <v>6</v>
      </c>
      <c r="D341" s="493" t="s">
        <v>88</v>
      </c>
      <c r="E341" s="493" t="s">
        <v>89</v>
      </c>
      <c r="F341" s="109" t="s">
        <v>1</v>
      </c>
      <c r="G341" s="120">
        <v>25248893.100000001</v>
      </c>
      <c r="H341" s="537" t="s">
        <v>436</v>
      </c>
      <c r="I341" s="503">
        <v>2516923</v>
      </c>
    </row>
    <row r="342" spans="1:11" ht="23.25" customHeight="1" x14ac:dyDescent="0.2">
      <c r="A342" s="490"/>
      <c r="B342" s="491" t="s">
        <v>79</v>
      </c>
      <c r="C342" s="492" t="s">
        <v>6</v>
      </c>
      <c r="D342" s="494"/>
      <c r="E342" s="494"/>
      <c r="F342" s="99" t="s">
        <v>2</v>
      </c>
      <c r="G342" s="122">
        <v>0</v>
      </c>
      <c r="H342" s="537"/>
      <c r="I342" s="503"/>
    </row>
    <row r="343" spans="1:11" ht="75.75" customHeight="1" x14ac:dyDescent="0.2">
      <c r="A343" s="490"/>
      <c r="B343" s="491" t="s">
        <v>79</v>
      </c>
      <c r="C343" s="492" t="s">
        <v>6</v>
      </c>
      <c r="D343" s="495"/>
      <c r="E343" s="495"/>
      <c r="F343" s="99" t="s">
        <v>5</v>
      </c>
      <c r="G343" s="122">
        <v>25248893.100000001</v>
      </c>
      <c r="H343" s="5" t="s">
        <v>437</v>
      </c>
      <c r="I343" s="25">
        <v>100</v>
      </c>
      <c r="J343" s="575"/>
      <c r="K343" s="576"/>
    </row>
    <row r="344" spans="1:11" ht="33.75" customHeight="1" x14ac:dyDescent="0.2">
      <c r="A344" s="490" t="s">
        <v>153</v>
      </c>
      <c r="B344" s="501" t="s">
        <v>260</v>
      </c>
      <c r="C344" s="492" t="s">
        <v>6</v>
      </c>
      <c r="D344" s="502" t="s">
        <v>87</v>
      </c>
      <c r="E344" s="502" t="s">
        <v>87</v>
      </c>
      <c r="F344" s="109" t="s">
        <v>1</v>
      </c>
      <c r="G344" s="120">
        <v>186544.3</v>
      </c>
      <c r="H344" s="489" t="s">
        <v>90</v>
      </c>
      <c r="I344" s="489" t="s">
        <v>90</v>
      </c>
      <c r="J344" s="58"/>
      <c r="K344" s="59"/>
    </row>
    <row r="345" spans="1:11" ht="24.75" customHeight="1" x14ac:dyDescent="0.2">
      <c r="A345" s="490"/>
      <c r="B345" s="501" t="s">
        <v>80</v>
      </c>
      <c r="C345" s="492" t="s">
        <v>6</v>
      </c>
      <c r="D345" s="502"/>
      <c r="E345" s="502"/>
      <c r="F345" s="99" t="s">
        <v>2</v>
      </c>
      <c r="G345" s="122">
        <v>0</v>
      </c>
      <c r="H345" s="489"/>
      <c r="I345" s="489"/>
      <c r="J345" s="58"/>
      <c r="K345" s="59"/>
    </row>
    <row r="346" spans="1:11" ht="24" customHeight="1" x14ac:dyDescent="0.2">
      <c r="A346" s="490"/>
      <c r="B346" s="501" t="s">
        <v>80</v>
      </c>
      <c r="C346" s="492" t="s">
        <v>6</v>
      </c>
      <c r="D346" s="502"/>
      <c r="E346" s="502"/>
      <c r="F346" s="99" t="s">
        <v>5</v>
      </c>
      <c r="G346" s="122">
        <v>186544.3</v>
      </c>
      <c r="H346" s="489"/>
      <c r="I346" s="489"/>
    </row>
    <row r="347" spans="1:11" ht="20.25" customHeight="1" x14ac:dyDescent="0.2">
      <c r="A347" s="490" t="s">
        <v>154</v>
      </c>
      <c r="B347" s="491" t="s">
        <v>225</v>
      </c>
      <c r="C347" s="492" t="s">
        <v>6</v>
      </c>
      <c r="D347" s="493" t="s">
        <v>88</v>
      </c>
      <c r="E347" s="493" t="s">
        <v>89</v>
      </c>
      <c r="F347" s="109" t="s">
        <v>1</v>
      </c>
      <c r="G347" s="120">
        <v>186544.3</v>
      </c>
      <c r="H347" s="537" t="s">
        <v>438</v>
      </c>
      <c r="I347" s="503">
        <v>52</v>
      </c>
    </row>
    <row r="348" spans="1:11" ht="19.5" customHeight="1" x14ac:dyDescent="0.2">
      <c r="A348" s="490"/>
      <c r="B348" s="491" t="s">
        <v>81</v>
      </c>
      <c r="C348" s="492" t="s">
        <v>6</v>
      </c>
      <c r="D348" s="494"/>
      <c r="E348" s="494"/>
      <c r="F348" s="99" t="s">
        <v>2</v>
      </c>
      <c r="G348" s="122">
        <v>0</v>
      </c>
      <c r="H348" s="537"/>
      <c r="I348" s="503"/>
    </row>
    <row r="349" spans="1:11" ht="72" customHeight="1" x14ac:dyDescent="0.2">
      <c r="A349" s="490"/>
      <c r="B349" s="491" t="s">
        <v>81</v>
      </c>
      <c r="C349" s="492" t="s">
        <v>6</v>
      </c>
      <c r="D349" s="495"/>
      <c r="E349" s="495"/>
      <c r="F349" s="99" t="s">
        <v>5</v>
      </c>
      <c r="G349" s="122">
        <v>186544.3</v>
      </c>
      <c r="H349" s="3" t="s">
        <v>439</v>
      </c>
      <c r="I349" s="26">
        <v>17.600000000000001</v>
      </c>
    </row>
    <row r="351" spans="1:11" ht="18.75" x14ac:dyDescent="0.3">
      <c r="B351" s="14" t="s">
        <v>265</v>
      </c>
      <c r="C351" s="14"/>
      <c r="D351" s="14"/>
      <c r="E351" s="14"/>
      <c r="F351" s="44"/>
      <c r="G351" s="41"/>
      <c r="H351" s="14" t="s">
        <v>264</v>
      </c>
    </row>
  </sheetData>
  <autoFilter ref="A12:I349" xr:uid="{00000000-0009-0000-0000-000000000000}"/>
  <mergeCells count="758">
    <mergeCell ref="I347:I348"/>
    <mergeCell ref="A347:A349"/>
    <mergeCell ref="B347:B349"/>
    <mergeCell ref="C347:C349"/>
    <mergeCell ref="D347:D349"/>
    <mergeCell ref="E347:E349"/>
    <mergeCell ref="H347:H348"/>
    <mergeCell ref="I341:I342"/>
    <mergeCell ref="J343:K343"/>
    <mergeCell ref="A344:A346"/>
    <mergeCell ref="B344:B346"/>
    <mergeCell ref="C344:C346"/>
    <mergeCell ref="D344:D346"/>
    <mergeCell ref="E344:E346"/>
    <mergeCell ref="H344:H346"/>
    <mergeCell ref="I344:I346"/>
    <mergeCell ref="A341:A343"/>
    <mergeCell ref="B341:B343"/>
    <mergeCell ref="C341:C343"/>
    <mergeCell ref="D341:D343"/>
    <mergeCell ref="E341:E343"/>
    <mergeCell ref="H341:H342"/>
    <mergeCell ref="I335:I337"/>
    <mergeCell ref="A338:A340"/>
    <mergeCell ref="B338:B340"/>
    <mergeCell ref="C338:C340"/>
    <mergeCell ref="D338:D340"/>
    <mergeCell ref="E338:E340"/>
    <mergeCell ref="H338:H339"/>
    <mergeCell ref="I338:I339"/>
    <mergeCell ref="A335:A337"/>
    <mergeCell ref="B335:B337"/>
    <mergeCell ref="C335:C337"/>
    <mergeCell ref="D335:D337"/>
    <mergeCell ref="E335:E337"/>
    <mergeCell ref="H335:H337"/>
    <mergeCell ref="I331:I332"/>
    <mergeCell ref="A333:A334"/>
    <mergeCell ref="B333:B334"/>
    <mergeCell ref="C333:C334"/>
    <mergeCell ref="D333:D334"/>
    <mergeCell ref="E333:E334"/>
    <mergeCell ref="A331:A332"/>
    <mergeCell ref="B331:B332"/>
    <mergeCell ref="C331:C332"/>
    <mergeCell ref="D331:D332"/>
    <mergeCell ref="E331:E332"/>
    <mergeCell ref="H331:H332"/>
    <mergeCell ref="I323:I330"/>
    <mergeCell ref="C326:C328"/>
    <mergeCell ref="D326:D328"/>
    <mergeCell ref="E326:E328"/>
    <mergeCell ref="C329:C330"/>
    <mergeCell ref="D329:D330"/>
    <mergeCell ref="E329:E330"/>
    <mergeCell ref="A323:A330"/>
    <mergeCell ref="B323:B330"/>
    <mergeCell ref="C323:C325"/>
    <mergeCell ref="D323:D325"/>
    <mergeCell ref="E323:E325"/>
    <mergeCell ref="H323:H330"/>
    <mergeCell ref="I319:I320"/>
    <mergeCell ref="A321:A322"/>
    <mergeCell ref="B321:B322"/>
    <mergeCell ref="C321:C322"/>
    <mergeCell ref="D321:D322"/>
    <mergeCell ref="E321:E322"/>
    <mergeCell ref="A319:A320"/>
    <mergeCell ref="B319:B320"/>
    <mergeCell ref="C319:C320"/>
    <mergeCell ref="D319:D320"/>
    <mergeCell ref="E319:E320"/>
    <mergeCell ref="H319:H320"/>
    <mergeCell ref="H315:H316"/>
    <mergeCell ref="I315:I316"/>
    <mergeCell ref="A317:A318"/>
    <mergeCell ref="B317:B318"/>
    <mergeCell ref="C317:C318"/>
    <mergeCell ref="D317:D318"/>
    <mergeCell ref="E317:E318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I308:I309"/>
    <mergeCell ref="A311:A312"/>
    <mergeCell ref="B311:B312"/>
    <mergeCell ref="C311:C312"/>
    <mergeCell ref="D311:D312"/>
    <mergeCell ref="E311:E312"/>
    <mergeCell ref="H311:H312"/>
    <mergeCell ref="I311:I312"/>
    <mergeCell ref="A308:A310"/>
    <mergeCell ref="B308:B310"/>
    <mergeCell ref="C308:C310"/>
    <mergeCell ref="D308:D310"/>
    <mergeCell ref="E308:E310"/>
    <mergeCell ref="H308:H309"/>
    <mergeCell ref="I296:I304"/>
    <mergeCell ref="C299:C301"/>
    <mergeCell ref="C302:C304"/>
    <mergeCell ref="A305:A307"/>
    <mergeCell ref="B305:B307"/>
    <mergeCell ref="C305:C307"/>
    <mergeCell ref="D305:D307"/>
    <mergeCell ref="E305:E307"/>
    <mergeCell ref="H305:H306"/>
    <mergeCell ref="I305:I306"/>
    <mergeCell ref="A296:A304"/>
    <mergeCell ref="B296:B304"/>
    <mergeCell ref="C296:C298"/>
    <mergeCell ref="D296:D304"/>
    <mergeCell ref="E296:E304"/>
    <mergeCell ref="H296:H304"/>
    <mergeCell ref="I290:I292"/>
    <mergeCell ref="A293:A295"/>
    <mergeCell ref="B293:B295"/>
    <mergeCell ref="C293:C295"/>
    <mergeCell ref="D293:D295"/>
    <mergeCell ref="E293:E295"/>
    <mergeCell ref="H293:H294"/>
    <mergeCell ref="I293:I294"/>
    <mergeCell ref="A290:A292"/>
    <mergeCell ref="B290:B292"/>
    <mergeCell ref="C290:C292"/>
    <mergeCell ref="D290:D292"/>
    <mergeCell ref="E290:E292"/>
    <mergeCell ref="H290:H292"/>
    <mergeCell ref="I284:I286"/>
    <mergeCell ref="A287:A289"/>
    <mergeCell ref="B287:B289"/>
    <mergeCell ref="C287:C289"/>
    <mergeCell ref="D287:D289"/>
    <mergeCell ref="E287:E289"/>
    <mergeCell ref="H287:H288"/>
    <mergeCell ref="I287:I288"/>
    <mergeCell ref="A284:A286"/>
    <mergeCell ref="B284:B286"/>
    <mergeCell ref="C284:C286"/>
    <mergeCell ref="D284:D286"/>
    <mergeCell ref="E284:E286"/>
    <mergeCell ref="H284:H286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I275:I276"/>
    <mergeCell ref="A278:A279"/>
    <mergeCell ref="B278:B279"/>
    <mergeCell ref="C278:C279"/>
    <mergeCell ref="D278:D279"/>
    <mergeCell ref="E278:E279"/>
    <mergeCell ref="F272:F274"/>
    <mergeCell ref="G272:G274"/>
    <mergeCell ref="H273:H274"/>
    <mergeCell ref="I273:I274"/>
    <mergeCell ref="A275:A277"/>
    <mergeCell ref="B275:B277"/>
    <mergeCell ref="C275:C277"/>
    <mergeCell ref="D275:D277"/>
    <mergeCell ref="E275:E277"/>
    <mergeCell ref="H275:H276"/>
    <mergeCell ref="A269:A270"/>
    <mergeCell ref="B269:B270"/>
    <mergeCell ref="C269:C270"/>
    <mergeCell ref="D269:D270"/>
    <mergeCell ref="E269:E270"/>
    <mergeCell ref="A271:A274"/>
    <mergeCell ref="B271:B274"/>
    <mergeCell ref="C271:C274"/>
    <mergeCell ref="D271:D274"/>
    <mergeCell ref="E271:E274"/>
    <mergeCell ref="A267:A268"/>
    <mergeCell ref="B267:B268"/>
    <mergeCell ref="C267:C268"/>
    <mergeCell ref="D267:D268"/>
    <mergeCell ref="E267:E268"/>
    <mergeCell ref="J267:L267"/>
    <mergeCell ref="A263:A264"/>
    <mergeCell ref="B263:B264"/>
    <mergeCell ref="C263:C264"/>
    <mergeCell ref="D263:D264"/>
    <mergeCell ref="E263:E264"/>
    <mergeCell ref="A265:A266"/>
    <mergeCell ref="B265:B266"/>
    <mergeCell ref="C265:C266"/>
    <mergeCell ref="D265:D266"/>
    <mergeCell ref="E265:E266"/>
    <mergeCell ref="I258:I260"/>
    <mergeCell ref="A261:A262"/>
    <mergeCell ref="B261:B262"/>
    <mergeCell ref="C261:C262"/>
    <mergeCell ref="D261:D262"/>
    <mergeCell ref="E261:E262"/>
    <mergeCell ref="A258:A260"/>
    <mergeCell ref="B258:B260"/>
    <mergeCell ref="C258:C260"/>
    <mergeCell ref="D258:D260"/>
    <mergeCell ref="E258:E260"/>
    <mergeCell ref="H258:H260"/>
    <mergeCell ref="A238:A242"/>
    <mergeCell ref="B238:B242"/>
    <mergeCell ref="C238:C242"/>
    <mergeCell ref="D238:D242"/>
    <mergeCell ref="E238:E242"/>
    <mergeCell ref="F239:F242"/>
    <mergeCell ref="G239:G242"/>
    <mergeCell ref="H239:H240"/>
    <mergeCell ref="I249:I257"/>
    <mergeCell ref="C252:C254"/>
    <mergeCell ref="D252:D254"/>
    <mergeCell ref="E252:E254"/>
    <mergeCell ref="C255:C257"/>
    <mergeCell ref="D255:D257"/>
    <mergeCell ref="E255:E257"/>
    <mergeCell ref="A249:A257"/>
    <mergeCell ref="B249:B257"/>
    <mergeCell ref="C249:C251"/>
    <mergeCell ref="D249:D251"/>
    <mergeCell ref="E249:E251"/>
    <mergeCell ref="H249:H257"/>
    <mergeCell ref="I243:I245"/>
    <mergeCell ref="A246:A248"/>
    <mergeCell ref="B246:B248"/>
    <mergeCell ref="C246:C248"/>
    <mergeCell ref="D246:D248"/>
    <mergeCell ref="E246:E248"/>
    <mergeCell ref="H246:H247"/>
    <mergeCell ref="I246:I247"/>
    <mergeCell ref="A243:A245"/>
    <mergeCell ref="B243:B245"/>
    <mergeCell ref="C243:C245"/>
    <mergeCell ref="D243:D245"/>
    <mergeCell ref="E243:E245"/>
    <mergeCell ref="H243:H245"/>
    <mergeCell ref="A232:A237"/>
    <mergeCell ref="B232:B237"/>
    <mergeCell ref="C232:C237"/>
    <mergeCell ref="D232:D237"/>
    <mergeCell ref="E232:E237"/>
    <mergeCell ref="F232:F234"/>
    <mergeCell ref="G232:G234"/>
    <mergeCell ref="H232:H234"/>
    <mergeCell ref="A230:A231"/>
    <mergeCell ref="B230:B231"/>
    <mergeCell ref="H235:H236"/>
    <mergeCell ref="I239:I240"/>
    <mergeCell ref="H241:H242"/>
    <mergeCell ref="I241:I242"/>
    <mergeCell ref="I232:I234"/>
    <mergeCell ref="F235:F237"/>
    <mergeCell ref="G235:G237"/>
    <mergeCell ref="H224:H229"/>
    <mergeCell ref="I224:I229"/>
    <mergeCell ref="C227:C229"/>
    <mergeCell ref="D227:D229"/>
    <mergeCell ref="E227:E229"/>
    <mergeCell ref="C230:C231"/>
    <mergeCell ref="D230:D231"/>
    <mergeCell ref="E230:E231"/>
    <mergeCell ref="H230:H231"/>
    <mergeCell ref="I230:I231"/>
    <mergeCell ref="I235:I236"/>
    <mergeCell ref="A222:A223"/>
    <mergeCell ref="B222:B223"/>
    <mergeCell ref="C222:C223"/>
    <mergeCell ref="D222:D223"/>
    <mergeCell ref="E222:E223"/>
    <mergeCell ref="A224:A229"/>
    <mergeCell ref="B224:B229"/>
    <mergeCell ref="C224:C226"/>
    <mergeCell ref="D224:D226"/>
    <mergeCell ref="E224:E226"/>
    <mergeCell ref="I218:I219"/>
    <mergeCell ref="A220:A221"/>
    <mergeCell ref="B220:B221"/>
    <mergeCell ref="C220:C221"/>
    <mergeCell ref="D220:D221"/>
    <mergeCell ref="E220:E221"/>
    <mergeCell ref="A218:A219"/>
    <mergeCell ref="B218:B219"/>
    <mergeCell ref="C218:C219"/>
    <mergeCell ref="D218:D219"/>
    <mergeCell ref="E218:E219"/>
    <mergeCell ref="H218:H219"/>
    <mergeCell ref="I212:I214"/>
    <mergeCell ref="A215:A217"/>
    <mergeCell ref="B215:B217"/>
    <mergeCell ref="C215:C217"/>
    <mergeCell ref="D215:D217"/>
    <mergeCell ref="E215:E217"/>
    <mergeCell ref="H215:H216"/>
    <mergeCell ref="I215:I216"/>
    <mergeCell ref="I206:I211"/>
    <mergeCell ref="C209:C211"/>
    <mergeCell ref="D209:D211"/>
    <mergeCell ref="E209:E211"/>
    <mergeCell ref="A212:A214"/>
    <mergeCell ref="B212:B214"/>
    <mergeCell ref="C212:C214"/>
    <mergeCell ref="D212:D214"/>
    <mergeCell ref="E212:E214"/>
    <mergeCell ref="H212:H214"/>
    <mergeCell ref="A206:A211"/>
    <mergeCell ref="B206:B211"/>
    <mergeCell ref="C206:C208"/>
    <mergeCell ref="D206:D208"/>
    <mergeCell ref="E206:E208"/>
    <mergeCell ref="H206:H211"/>
    <mergeCell ref="I202:I203"/>
    <mergeCell ref="A204:A205"/>
    <mergeCell ref="B204:B205"/>
    <mergeCell ref="C204:C205"/>
    <mergeCell ref="D204:D205"/>
    <mergeCell ref="E204:E205"/>
    <mergeCell ref="A202:A203"/>
    <mergeCell ref="B202:B203"/>
    <mergeCell ref="C202:C203"/>
    <mergeCell ref="D202:D203"/>
    <mergeCell ref="E202:E203"/>
    <mergeCell ref="H202:H203"/>
    <mergeCell ref="I198:I199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E198:E199"/>
    <mergeCell ref="H198:H199"/>
    <mergeCell ref="H192:H197"/>
    <mergeCell ref="I192:I197"/>
    <mergeCell ref="C194:C195"/>
    <mergeCell ref="D194:D195"/>
    <mergeCell ref="E194:E195"/>
    <mergeCell ref="C196:C197"/>
    <mergeCell ref="D196:D197"/>
    <mergeCell ref="E196:E197"/>
    <mergeCell ref="G188:G189"/>
    <mergeCell ref="H188:H189"/>
    <mergeCell ref="I188:I189"/>
    <mergeCell ref="F190:F191"/>
    <mergeCell ref="G190:G191"/>
    <mergeCell ref="F188:F189"/>
    <mergeCell ref="A192:A197"/>
    <mergeCell ref="B192:B197"/>
    <mergeCell ref="C192:C193"/>
    <mergeCell ref="D192:D193"/>
    <mergeCell ref="E192:E193"/>
    <mergeCell ref="A188:A191"/>
    <mergeCell ref="B188:B191"/>
    <mergeCell ref="C188:C191"/>
    <mergeCell ref="D188:D191"/>
    <mergeCell ref="E188:E191"/>
    <mergeCell ref="I180:I181"/>
    <mergeCell ref="H182:H184"/>
    <mergeCell ref="I182:I184"/>
    <mergeCell ref="A185:A187"/>
    <mergeCell ref="B185:B187"/>
    <mergeCell ref="C185:C187"/>
    <mergeCell ref="D185:D187"/>
    <mergeCell ref="E185:E187"/>
    <mergeCell ref="H185:H187"/>
    <mergeCell ref="I185:I187"/>
    <mergeCell ref="A180:A184"/>
    <mergeCell ref="B180:B184"/>
    <mergeCell ref="C180:C184"/>
    <mergeCell ref="D180:D184"/>
    <mergeCell ref="E180:E184"/>
    <mergeCell ref="H180:H181"/>
    <mergeCell ref="I174:I176"/>
    <mergeCell ref="A177:A179"/>
    <mergeCell ref="B177:B179"/>
    <mergeCell ref="C177:C179"/>
    <mergeCell ref="D177:D179"/>
    <mergeCell ref="E177:E179"/>
    <mergeCell ref="H177:H178"/>
    <mergeCell ref="I177:I178"/>
    <mergeCell ref="A174:A176"/>
    <mergeCell ref="B174:B176"/>
    <mergeCell ref="C174:C176"/>
    <mergeCell ref="D174:D176"/>
    <mergeCell ref="E174:E176"/>
    <mergeCell ref="H174:H176"/>
    <mergeCell ref="I168:I169"/>
    <mergeCell ref="A171:A173"/>
    <mergeCell ref="B171:B173"/>
    <mergeCell ref="C171:C173"/>
    <mergeCell ref="D171:D173"/>
    <mergeCell ref="E171:E173"/>
    <mergeCell ref="F171:F172"/>
    <mergeCell ref="G171:G172"/>
    <mergeCell ref="H171:H172"/>
    <mergeCell ref="I171:I172"/>
    <mergeCell ref="A168:A170"/>
    <mergeCell ref="B168:B170"/>
    <mergeCell ref="C168:C170"/>
    <mergeCell ref="D168:D170"/>
    <mergeCell ref="E168:E170"/>
    <mergeCell ref="H168:H169"/>
    <mergeCell ref="I162:I163"/>
    <mergeCell ref="A165:A167"/>
    <mergeCell ref="B165:B167"/>
    <mergeCell ref="C165:C167"/>
    <mergeCell ref="D165:D167"/>
    <mergeCell ref="E165:E167"/>
    <mergeCell ref="H165:H167"/>
    <mergeCell ref="I165:I167"/>
    <mergeCell ref="A162:A164"/>
    <mergeCell ref="B162:B164"/>
    <mergeCell ref="C162:C164"/>
    <mergeCell ref="D162:D164"/>
    <mergeCell ref="E162:E164"/>
    <mergeCell ref="H162:H163"/>
    <mergeCell ref="H157:H158"/>
    <mergeCell ref="I157:I158"/>
    <mergeCell ref="J157:N158"/>
    <mergeCell ref="A159:A161"/>
    <mergeCell ref="B159:B161"/>
    <mergeCell ref="C159:C161"/>
    <mergeCell ref="D159:D161"/>
    <mergeCell ref="E159:E161"/>
    <mergeCell ref="H159:H161"/>
    <mergeCell ref="I159:I161"/>
    <mergeCell ref="A154:A155"/>
    <mergeCell ref="B154:B155"/>
    <mergeCell ref="C154:C155"/>
    <mergeCell ref="D154:D155"/>
    <mergeCell ref="E154:E155"/>
    <mergeCell ref="A156:A158"/>
    <mergeCell ref="B156:B158"/>
    <mergeCell ref="C156:C158"/>
    <mergeCell ref="D156:D158"/>
    <mergeCell ref="E156:E158"/>
    <mergeCell ref="I148:I149"/>
    <mergeCell ref="J148:K149"/>
    <mergeCell ref="A151:A153"/>
    <mergeCell ref="B151:B153"/>
    <mergeCell ref="C151:C153"/>
    <mergeCell ref="D151:D153"/>
    <mergeCell ref="E151:E153"/>
    <mergeCell ref="H151:H152"/>
    <mergeCell ref="I151:I152"/>
    <mergeCell ref="A148:A150"/>
    <mergeCell ref="B148:B150"/>
    <mergeCell ref="C148:C150"/>
    <mergeCell ref="D148:D150"/>
    <mergeCell ref="E148:E150"/>
    <mergeCell ref="H148:H149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I139:I140"/>
    <mergeCell ref="A141:A143"/>
    <mergeCell ref="B141:B143"/>
    <mergeCell ref="C141:C143"/>
    <mergeCell ref="D141:D143"/>
    <mergeCell ref="E141:E143"/>
    <mergeCell ref="H141:H143"/>
    <mergeCell ref="I141:I143"/>
    <mergeCell ref="H134:H135"/>
    <mergeCell ref="I134:I135"/>
    <mergeCell ref="A136:A140"/>
    <mergeCell ref="B136:B140"/>
    <mergeCell ref="C136:C140"/>
    <mergeCell ref="D136:D140"/>
    <mergeCell ref="E136:E140"/>
    <mergeCell ref="F138:F140"/>
    <mergeCell ref="G138:G140"/>
    <mergeCell ref="H139:H140"/>
    <mergeCell ref="I128:I130"/>
    <mergeCell ref="A131:A135"/>
    <mergeCell ref="B131:B135"/>
    <mergeCell ref="C131:C135"/>
    <mergeCell ref="D131:D135"/>
    <mergeCell ref="E131:E135"/>
    <mergeCell ref="H131:H132"/>
    <mergeCell ref="I131:I132"/>
    <mergeCell ref="F132:F135"/>
    <mergeCell ref="G132:G135"/>
    <mergeCell ref="A128:A130"/>
    <mergeCell ref="B128:B130"/>
    <mergeCell ref="C128:C130"/>
    <mergeCell ref="D128:D130"/>
    <mergeCell ref="E128:E130"/>
    <mergeCell ref="H128:H130"/>
    <mergeCell ref="I124:I125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H124:H125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H112:H113"/>
    <mergeCell ref="I112:I113"/>
    <mergeCell ref="A114:A115"/>
    <mergeCell ref="B114:B115"/>
    <mergeCell ref="C114:C115"/>
    <mergeCell ref="D114:D115"/>
    <mergeCell ref="E114:E115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I106:I107"/>
    <mergeCell ref="A108:A109"/>
    <mergeCell ref="B108:B109"/>
    <mergeCell ref="C108:C109"/>
    <mergeCell ref="D108:D109"/>
    <mergeCell ref="E108:E109"/>
    <mergeCell ref="A106:A107"/>
    <mergeCell ref="B106:B107"/>
    <mergeCell ref="C106:C107"/>
    <mergeCell ref="D106:D107"/>
    <mergeCell ref="E106:E107"/>
    <mergeCell ref="H106:H107"/>
    <mergeCell ref="H100:H102"/>
    <mergeCell ref="I100:I102"/>
    <mergeCell ref="A103:A105"/>
    <mergeCell ref="B103:B105"/>
    <mergeCell ref="C103:C105"/>
    <mergeCell ref="D103:D105"/>
    <mergeCell ref="E103:E105"/>
    <mergeCell ref="H103:H104"/>
    <mergeCell ref="I103:I104"/>
    <mergeCell ref="A98:A99"/>
    <mergeCell ref="B98:B99"/>
    <mergeCell ref="C98:C99"/>
    <mergeCell ref="D98:D99"/>
    <mergeCell ref="E98:E99"/>
    <mergeCell ref="A100:A102"/>
    <mergeCell ref="B100:B102"/>
    <mergeCell ref="C100:C102"/>
    <mergeCell ref="D100:D102"/>
    <mergeCell ref="E100:E102"/>
    <mergeCell ref="G93:G94"/>
    <mergeCell ref="H93:H94"/>
    <mergeCell ref="I93:I94"/>
    <mergeCell ref="A96:A97"/>
    <mergeCell ref="B96:B97"/>
    <mergeCell ref="C96:C97"/>
    <mergeCell ref="D96:D97"/>
    <mergeCell ref="E96:E97"/>
    <mergeCell ref="H96:H97"/>
    <mergeCell ref="I96:I97"/>
    <mergeCell ref="A93:A95"/>
    <mergeCell ref="B93:B95"/>
    <mergeCell ref="C93:C95"/>
    <mergeCell ref="D93:D95"/>
    <mergeCell ref="E93:E95"/>
    <mergeCell ref="F93:F94"/>
    <mergeCell ref="I89:I90"/>
    <mergeCell ref="A91:A92"/>
    <mergeCell ref="B91:B92"/>
    <mergeCell ref="C91:C92"/>
    <mergeCell ref="D91:D92"/>
    <mergeCell ref="E91:E92"/>
    <mergeCell ref="A89:A90"/>
    <mergeCell ref="B89:B90"/>
    <mergeCell ref="C89:C90"/>
    <mergeCell ref="D89:D90"/>
    <mergeCell ref="E89:E90"/>
    <mergeCell ref="H89:H9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G78:G79"/>
    <mergeCell ref="A80:A84"/>
    <mergeCell ref="B80:B84"/>
    <mergeCell ref="C80:C84"/>
    <mergeCell ref="D80:D84"/>
    <mergeCell ref="E80:E84"/>
    <mergeCell ref="F80:F81"/>
    <mergeCell ref="G80:G81"/>
    <mergeCell ref="F82:F84"/>
    <mergeCell ref="G82:G84"/>
    <mergeCell ref="A77:A79"/>
    <mergeCell ref="B77:B79"/>
    <mergeCell ref="C77:C79"/>
    <mergeCell ref="D77:D79"/>
    <mergeCell ref="E77:E79"/>
    <mergeCell ref="F78:F79"/>
    <mergeCell ref="I71:I72"/>
    <mergeCell ref="A74:A76"/>
    <mergeCell ref="B74:B76"/>
    <mergeCell ref="C74:C76"/>
    <mergeCell ref="D74:D76"/>
    <mergeCell ref="E74:E76"/>
    <mergeCell ref="A71:A73"/>
    <mergeCell ref="B71:B73"/>
    <mergeCell ref="C71:C73"/>
    <mergeCell ref="D71:D73"/>
    <mergeCell ref="E71:E73"/>
    <mergeCell ref="H71:H72"/>
    <mergeCell ref="A62:A64"/>
    <mergeCell ref="B62:B64"/>
    <mergeCell ref="C62:C64"/>
    <mergeCell ref="D62:D64"/>
    <mergeCell ref="E62:E64"/>
    <mergeCell ref="H62:H64"/>
    <mergeCell ref="I62:I64"/>
    <mergeCell ref="I66:I67"/>
    <mergeCell ref="A68:A70"/>
    <mergeCell ref="B68:B70"/>
    <mergeCell ref="C68:C70"/>
    <mergeCell ref="D68:D70"/>
    <mergeCell ref="E68:E70"/>
    <mergeCell ref="H68:H69"/>
    <mergeCell ref="I68:I69"/>
    <mergeCell ref="A65:A67"/>
    <mergeCell ref="B65:B67"/>
    <mergeCell ref="C65:C67"/>
    <mergeCell ref="D65:D67"/>
    <mergeCell ref="E65:E67"/>
    <mergeCell ref="H66:H67"/>
    <mergeCell ref="I55:I56"/>
    <mergeCell ref="A57:A61"/>
    <mergeCell ref="B57:B61"/>
    <mergeCell ref="C57:C61"/>
    <mergeCell ref="D57:D61"/>
    <mergeCell ref="E57:E61"/>
    <mergeCell ref="H57:H58"/>
    <mergeCell ref="I57:I58"/>
    <mergeCell ref="F58:F61"/>
    <mergeCell ref="G58:G61"/>
    <mergeCell ref="A55:A56"/>
    <mergeCell ref="B55:B56"/>
    <mergeCell ref="C55:C56"/>
    <mergeCell ref="D55:D56"/>
    <mergeCell ref="E55:E56"/>
    <mergeCell ref="H55:H56"/>
    <mergeCell ref="H59:H61"/>
    <mergeCell ref="I59:I61"/>
    <mergeCell ref="I51:I52"/>
    <mergeCell ref="A53:A54"/>
    <mergeCell ref="B53:B54"/>
    <mergeCell ref="C53:C54"/>
    <mergeCell ref="D53:D54"/>
    <mergeCell ref="E53:E54"/>
    <mergeCell ref="A50:A52"/>
    <mergeCell ref="B50:B52"/>
    <mergeCell ref="C50:C52"/>
    <mergeCell ref="D50:D52"/>
    <mergeCell ref="E50:E52"/>
    <mergeCell ref="H51:H52"/>
    <mergeCell ref="A32:A43"/>
    <mergeCell ref="B32:B43"/>
    <mergeCell ref="C32:C36"/>
    <mergeCell ref="D32:D36"/>
    <mergeCell ref="E32:E36"/>
    <mergeCell ref="H32:H43"/>
    <mergeCell ref="I44:I46"/>
    <mergeCell ref="A47:A49"/>
    <mergeCell ref="B47:B49"/>
    <mergeCell ref="C47:C49"/>
    <mergeCell ref="D47:D49"/>
    <mergeCell ref="E47:E49"/>
    <mergeCell ref="F48:F49"/>
    <mergeCell ref="G48:G49"/>
    <mergeCell ref="A44:A46"/>
    <mergeCell ref="B44:B46"/>
    <mergeCell ref="C44:C46"/>
    <mergeCell ref="D44:D46"/>
    <mergeCell ref="E44:E46"/>
    <mergeCell ref="H44:H46"/>
    <mergeCell ref="I32:I43"/>
    <mergeCell ref="C37:C40"/>
    <mergeCell ref="D37:D40"/>
    <mergeCell ref="E37:E40"/>
    <mergeCell ref="C41:C43"/>
    <mergeCell ref="D41:D43"/>
    <mergeCell ref="E41:E43"/>
    <mergeCell ref="H14:H31"/>
    <mergeCell ref="I14:I31"/>
    <mergeCell ref="C19:C21"/>
    <mergeCell ref="D19:D21"/>
    <mergeCell ref="E19:E21"/>
    <mergeCell ref="C22:C25"/>
    <mergeCell ref="C26:C28"/>
    <mergeCell ref="D26:D28"/>
    <mergeCell ref="E26:E28"/>
    <mergeCell ref="C29:C31"/>
    <mergeCell ref="D29:D31"/>
    <mergeCell ref="E29:E31"/>
    <mergeCell ref="A9:I9"/>
    <mergeCell ref="A11:A12"/>
    <mergeCell ref="B11:B12"/>
    <mergeCell ref="C11:C12"/>
    <mergeCell ref="D11:E11"/>
    <mergeCell ref="F11:G11"/>
    <mergeCell ref="H11:H12"/>
    <mergeCell ref="I11:I12"/>
    <mergeCell ref="D22:D25"/>
    <mergeCell ref="E22:E25"/>
    <mergeCell ref="A14:B31"/>
    <mergeCell ref="C14:C18"/>
    <mergeCell ref="D14:D18"/>
    <mergeCell ref="E14:E18"/>
  </mergeCells>
  <pageMargins left="0.70866141732283472" right="0.15748031496062992" top="0.74803149606299213" bottom="0.15748031496062992" header="0.31496062992125984" footer="0.31496062992125984"/>
  <pageSetup paperSize="9" scale="40" orientation="portrait" r:id="rId1"/>
  <headerFooter differentFirst="1">
    <oddHeader>&amp;C&amp;P</oddHeader>
  </headerFooter>
  <rowBreaks count="5" manualBreakCount="5">
    <brk id="67" max="8" man="1"/>
    <brk id="115" max="8" man="1"/>
    <brk id="164" max="8" man="1"/>
    <brk id="229" max="8" man="1"/>
    <brk id="28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66"/>
  <sheetViews>
    <sheetView view="pageBreakPreview" topLeftCell="B1" zoomScale="90" zoomScaleNormal="85" zoomScaleSheetLayoutView="90" workbookViewId="0">
      <selection activeCell="C128" sqref="C128:C130"/>
    </sheetView>
  </sheetViews>
  <sheetFormatPr defaultRowHeight="12.75" outlineLevelRow="1" x14ac:dyDescent="0.2"/>
  <cols>
    <col min="1" max="1" width="9.140625" style="1"/>
    <col min="2" max="2" width="50" style="1" customWidth="1"/>
    <col min="3" max="3" width="28.140625" style="1" customWidth="1"/>
    <col min="4" max="4" width="12.42578125" style="1" customWidth="1"/>
    <col min="5" max="5" width="12.5703125" style="1" customWidth="1"/>
    <col min="6" max="6" width="18.42578125" style="42" customWidth="1"/>
    <col min="7" max="9" width="16.140625" style="40" customWidth="1"/>
    <col min="10" max="10" width="46.140625" style="1" customWidth="1"/>
    <col min="11" max="11" width="22.140625" style="40" customWidth="1"/>
    <col min="12" max="16384" width="9.140625" style="1"/>
  </cols>
  <sheetData>
    <row r="1" spans="1:11" ht="18.75" x14ac:dyDescent="0.2">
      <c r="B1" s="8"/>
      <c r="J1" s="6" t="s">
        <v>168</v>
      </c>
    </row>
    <row r="2" spans="1:11" ht="18.75" x14ac:dyDescent="0.2">
      <c r="B2" s="8"/>
      <c r="J2" s="6" t="s">
        <v>169</v>
      </c>
    </row>
    <row r="3" spans="1:11" ht="18.75" x14ac:dyDescent="0.2">
      <c r="J3" s="6" t="s">
        <v>170</v>
      </c>
    </row>
    <row r="4" spans="1:11" ht="18.75" x14ac:dyDescent="0.2">
      <c r="J4" s="6" t="s">
        <v>171</v>
      </c>
    </row>
    <row r="5" spans="1:11" ht="18.75" x14ac:dyDescent="0.2">
      <c r="J5" s="6" t="s">
        <v>172</v>
      </c>
    </row>
    <row r="6" spans="1:11" ht="18.75" x14ac:dyDescent="0.2">
      <c r="J6" s="6" t="s">
        <v>173</v>
      </c>
    </row>
    <row r="7" spans="1:11" ht="18.75" x14ac:dyDescent="0.2">
      <c r="J7" s="6"/>
    </row>
    <row r="8" spans="1:11" ht="18.75" x14ac:dyDescent="0.2">
      <c r="J8" s="6"/>
    </row>
    <row r="9" spans="1:11" ht="31.5" customHeight="1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</row>
    <row r="10" spans="1:11" ht="18.75" x14ac:dyDescent="0.2">
      <c r="J10" s="7"/>
      <c r="K10" s="45"/>
    </row>
    <row r="11" spans="1:11" ht="35.25" customHeight="1" x14ac:dyDescent="0.2">
      <c r="A11" s="466" t="s">
        <v>82</v>
      </c>
      <c r="B11" s="468" t="s">
        <v>174</v>
      </c>
      <c r="C11" s="468" t="s">
        <v>83</v>
      </c>
      <c r="D11" s="470" t="s">
        <v>84</v>
      </c>
      <c r="E11" s="471"/>
      <c r="F11" s="470" t="s">
        <v>177</v>
      </c>
      <c r="G11" s="471"/>
      <c r="H11" s="125"/>
      <c r="I11" s="125"/>
      <c r="J11" s="468" t="s">
        <v>85</v>
      </c>
      <c r="K11" s="472" t="s">
        <v>155</v>
      </c>
    </row>
    <row r="12" spans="1:11" ht="67.5" customHeight="1" x14ac:dyDescent="0.2">
      <c r="A12" s="467"/>
      <c r="B12" s="469"/>
      <c r="C12" s="469"/>
      <c r="D12" s="10" t="s">
        <v>175</v>
      </c>
      <c r="E12" s="10" t="s">
        <v>176</v>
      </c>
      <c r="F12" s="10" t="s">
        <v>86</v>
      </c>
      <c r="G12" s="10" t="s">
        <v>231</v>
      </c>
      <c r="H12" s="126"/>
      <c r="I12" s="126"/>
      <c r="J12" s="469"/>
      <c r="K12" s="472"/>
    </row>
    <row r="13" spans="1:11" x14ac:dyDescent="0.2">
      <c r="A13" s="9">
        <v>1</v>
      </c>
      <c r="B13" s="2">
        <v>2</v>
      </c>
      <c r="C13" s="2">
        <v>3</v>
      </c>
      <c r="D13" s="2">
        <v>4</v>
      </c>
      <c r="E13" s="2">
        <v>5</v>
      </c>
      <c r="F13" s="43">
        <v>6</v>
      </c>
      <c r="G13" s="35">
        <v>7</v>
      </c>
      <c r="H13" s="105"/>
      <c r="I13" s="105"/>
      <c r="J13" s="9">
        <v>8</v>
      </c>
      <c r="K13" s="35">
        <v>9</v>
      </c>
    </row>
    <row r="14" spans="1:11" s="11" customFormat="1" ht="12.75" customHeight="1" x14ac:dyDescent="0.2">
      <c r="A14" s="474" t="s">
        <v>183</v>
      </c>
      <c r="B14" s="475"/>
      <c r="C14" s="478" t="s">
        <v>0</v>
      </c>
      <c r="D14" s="473" t="s">
        <v>87</v>
      </c>
      <c r="E14" s="480" t="s">
        <v>87</v>
      </c>
      <c r="F14" s="48" t="s">
        <v>1</v>
      </c>
      <c r="G14" s="97">
        <f>SUM(G15:G18)</f>
        <v>58671815.099999994</v>
      </c>
      <c r="H14" s="119">
        <v>55882912.799999997</v>
      </c>
      <c r="I14" s="119">
        <f>G14-H14</f>
        <v>2788902.299999997</v>
      </c>
      <c r="J14" s="472" t="s">
        <v>87</v>
      </c>
      <c r="K14" s="472" t="s">
        <v>90</v>
      </c>
    </row>
    <row r="15" spans="1:11" s="11" customFormat="1" ht="54" customHeight="1" x14ac:dyDescent="0.2">
      <c r="A15" s="476"/>
      <c r="B15" s="477"/>
      <c r="C15" s="479" t="s">
        <v>0</v>
      </c>
      <c r="D15" s="473"/>
      <c r="E15" s="480"/>
      <c r="F15" s="12" t="s">
        <v>178</v>
      </c>
      <c r="G15" s="80">
        <f>G20+G23+G27+G30</f>
        <v>29734001.099999998</v>
      </c>
      <c r="H15" s="120">
        <v>27766622.999999996</v>
      </c>
      <c r="I15" s="119">
        <f t="shared" ref="I15:I78" si="0">G15-H15</f>
        <v>1967378.1000000015</v>
      </c>
      <c r="J15" s="472"/>
      <c r="K15" s="472"/>
    </row>
    <row r="16" spans="1:11" s="11" customFormat="1" ht="90" customHeight="1" x14ac:dyDescent="0.2">
      <c r="A16" s="476"/>
      <c r="B16" s="477"/>
      <c r="C16" s="479" t="s">
        <v>0</v>
      </c>
      <c r="D16" s="473"/>
      <c r="E16" s="480"/>
      <c r="F16" s="12" t="s">
        <v>179</v>
      </c>
      <c r="G16" s="80">
        <f>G24+G31</f>
        <v>2652750.4</v>
      </c>
      <c r="H16" s="120">
        <v>2651665.5999999996</v>
      </c>
      <c r="I16" s="119">
        <f t="shared" si="0"/>
        <v>1084.8000000002794</v>
      </c>
      <c r="J16" s="472"/>
      <c r="K16" s="472"/>
    </row>
    <row r="17" spans="1:11" s="11" customFormat="1" ht="87" customHeight="1" x14ac:dyDescent="0.2">
      <c r="A17" s="476"/>
      <c r="B17" s="477"/>
      <c r="C17" s="479" t="s">
        <v>0</v>
      </c>
      <c r="D17" s="473"/>
      <c r="E17" s="480"/>
      <c r="F17" s="12" t="s">
        <v>180</v>
      </c>
      <c r="G17" s="80">
        <f>G28</f>
        <v>9654.2000000000007</v>
      </c>
      <c r="H17" s="120">
        <v>7825.6</v>
      </c>
      <c r="I17" s="119">
        <f t="shared" si="0"/>
        <v>1828.6000000000004</v>
      </c>
      <c r="J17" s="472"/>
      <c r="K17" s="472"/>
    </row>
    <row r="18" spans="1:11" s="11" customFormat="1" ht="33.75" customHeight="1" x14ac:dyDescent="0.2">
      <c r="A18" s="476"/>
      <c r="B18" s="477"/>
      <c r="C18" s="479" t="s">
        <v>0</v>
      </c>
      <c r="D18" s="469"/>
      <c r="E18" s="481"/>
      <c r="F18" s="12" t="s">
        <v>181</v>
      </c>
      <c r="G18" s="80">
        <f>G25+G21</f>
        <v>26275409.399999999</v>
      </c>
      <c r="H18" s="120">
        <v>25456798.600000001</v>
      </c>
      <c r="I18" s="119">
        <f t="shared" si="0"/>
        <v>818610.79999999702</v>
      </c>
      <c r="J18" s="472"/>
      <c r="K18" s="472"/>
    </row>
    <row r="19" spans="1:11" s="11" customFormat="1" ht="17.25" customHeight="1" x14ac:dyDescent="0.2">
      <c r="A19" s="476"/>
      <c r="B19" s="477"/>
      <c r="C19" s="479" t="s">
        <v>6</v>
      </c>
      <c r="D19" s="468" t="s">
        <v>87</v>
      </c>
      <c r="E19" s="468" t="s">
        <v>87</v>
      </c>
      <c r="F19" s="47" t="s">
        <v>1</v>
      </c>
      <c r="G19" s="80">
        <f>G21</f>
        <v>26270630.399999999</v>
      </c>
      <c r="H19" s="120">
        <v>25452019.600000001</v>
      </c>
      <c r="I19" s="119">
        <f t="shared" si="0"/>
        <v>818610.79999999702</v>
      </c>
      <c r="J19" s="472"/>
      <c r="K19" s="472"/>
    </row>
    <row r="20" spans="1:11" s="11" customFormat="1" ht="20.25" customHeight="1" x14ac:dyDescent="0.2">
      <c r="A20" s="476"/>
      <c r="B20" s="477"/>
      <c r="C20" s="479" t="s">
        <v>6</v>
      </c>
      <c r="D20" s="473"/>
      <c r="E20" s="473"/>
      <c r="F20" s="22" t="s">
        <v>2</v>
      </c>
      <c r="G20" s="80">
        <v>0</v>
      </c>
      <c r="H20" s="120">
        <v>0</v>
      </c>
      <c r="I20" s="119">
        <f t="shared" si="0"/>
        <v>0</v>
      </c>
      <c r="J20" s="472"/>
      <c r="K20" s="472"/>
    </row>
    <row r="21" spans="1:11" s="11" customFormat="1" ht="19.5" customHeight="1" x14ac:dyDescent="0.2">
      <c r="A21" s="476"/>
      <c r="B21" s="477"/>
      <c r="C21" s="479" t="s">
        <v>6</v>
      </c>
      <c r="D21" s="469"/>
      <c r="E21" s="469"/>
      <c r="F21" s="47" t="s">
        <v>5</v>
      </c>
      <c r="G21" s="80">
        <f>'[1]Приложение 10 '!$E$26</f>
        <v>26270630.399999999</v>
      </c>
      <c r="H21" s="120">
        <v>25452019.600000001</v>
      </c>
      <c r="I21" s="119">
        <f t="shared" si="0"/>
        <v>818610.79999999702</v>
      </c>
      <c r="J21" s="472"/>
      <c r="K21" s="472"/>
    </row>
    <row r="22" spans="1:11" s="11" customFormat="1" ht="13.5" customHeight="1" x14ac:dyDescent="0.2">
      <c r="A22" s="476"/>
      <c r="B22" s="477"/>
      <c r="C22" s="479" t="s">
        <v>7</v>
      </c>
      <c r="D22" s="468" t="s">
        <v>87</v>
      </c>
      <c r="E22" s="468" t="s">
        <v>87</v>
      </c>
      <c r="F22" s="47" t="s">
        <v>1</v>
      </c>
      <c r="G22" s="80">
        <f>G23+G24+G25</f>
        <v>30363512.300000001</v>
      </c>
      <c r="H22" s="120">
        <v>28687122.099999998</v>
      </c>
      <c r="I22" s="119">
        <f t="shared" si="0"/>
        <v>1676390.200000003</v>
      </c>
      <c r="J22" s="472"/>
      <c r="K22" s="472"/>
    </row>
    <row r="23" spans="1:11" s="11" customFormat="1" ht="12.75" customHeight="1" x14ac:dyDescent="0.2">
      <c r="A23" s="476"/>
      <c r="B23" s="477"/>
      <c r="C23" s="479" t="s">
        <v>7</v>
      </c>
      <c r="D23" s="473"/>
      <c r="E23" s="473"/>
      <c r="F23" s="47" t="s">
        <v>2</v>
      </c>
      <c r="G23" s="80">
        <f>'[1]Приложение 10 '!$E$28</f>
        <v>27718065.699999999</v>
      </c>
      <c r="H23" s="120">
        <v>26042760.299999997</v>
      </c>
      <c r="I23" s="119">
        <f t="shared" si="0"/>
        <v>1675305.4000000022</v>
      </c>
      <c r="J23" s="472"/>
      <c r="K23" s="472"/>
    </row>
    <row r="24" spans="1:11" s="11" customFormat="1" ht="12.75" customHeight="1" x14ac:dyDescent="0.2">
      <c r="A24" s="476"/>
      <c r="B24" s="477"/>
      <c r="C24" s="479" t="s">
        <v>7</v>
      </c>
      <c r="D24" s="473"/>
      <c r="E24" s="473"/>
      <c r="F24" s="47" t="s">
        <v>3</v>
      </c>
      <c r="G24" s="80">
        <f>'[1]Приложение 10 '!$E$29</f>
        <v>2640667.6</v>
      </c>
      <c r="H24" s="120">
        <v>2639582.7999999998</v>
      </c>
      <c r="I24" s="119">
        <f t="shared" si="0"/>
        <v>1084.8000000002794</v>
      </c>
      <c r="J24" s="472"/>
      <c r="K24" s="472"/>
    </row>
    <row r="25" spans="1:11" s="11" customFormat="1" ht="12.75" customHeight="1" x14ac:dyDescent="0.2">
      <c r="A25" s="476"/>
      <c r="B25" s="477"/>
      <c r="C25" s="479" t="s">
        <v>7</v>
      </c>
      <c r="D25" s="469"/>
      <c r="E25" s="469"/>
      <c r="F25" s="47" t="s">
        <v>5</v>
      </c>
      <c r="G25" s="80">
        <f>'[1]Приложение 10 '!$E$31</f>
        <v>4779</v>
      </c>
      <c r="H25" s="120">
        <v>4779</v>
      </c>
      <c r="I25" s="119">
        <f t="shared" si="0"/>
        <v>0</v>
      </c>
      <c r="J25" s="472"/>
      <c r="K25" s="472"/>
    </row>
    <row r="26" spans="1:11" s="11" customFormat="1" ht="13.5" customHeight="1" x14ac:dyDescent="0.2">
      <c r="A26" s="476"/>
      <c r="B26" s="477"/>
      <c r="C26" s="479" t="s">
        <v>8</v>
      </c>
      <c r="D26" s="468" t="s">
        <v>87</v>
      </c>
      <c r="E26" s="468" t="s">
        <v>87</v>
      </c>
      <c r="F26" s="47" t="s">
        <v>1</v>
      </c>
      <c r="G26" s="80">
        <f>G27+G28</f>
        <v>13056.6</v>
      </c>
      <c r="H26" s="120">
        <v>11228</v>
      </c>
      <c r="I26" s="119">
        <f t="shared" si="0"/>
        <v>1828.6000000000004</v>
      </c>
      <c r="J26" s="472"/>
      <c r="K26" s="472"/>
    </row>
    <row r="27" spans="1:11" s="11" customFormat="1" ht="12.75" customHeight="1" x14ac:dyDescent="0.2">
      <c r="A27" s="476"/>
      <c r="B27" s="477"/>
      <c r="C27" s="479" t="s">
        <v>8</v>
      </c>
      <c r="D27" s="473"/>
      <c r="E27" s="473"/>
      <c r="F27" s="47" t="s">
        <v>2</v>
      </c>
      <c r="G27" s="80">
        <f>'[1]Приложение 10 '!$E$33</f>
        <v>3402.4</v>
      </c>
      <c r="H27" s="120">
        <v>3402.4</v>
      </c>
      <c r="I27" s="119">
        <f t="shared" si="0"/>
        <v>0</v>
      </c>
      <c r="J27" s="472"/>
      <c r="K27" s="472"/>
    </row>
    <row r="28" spans="1:11" s="11" customFormat="1" ht="12.75" customHeight="1" x14ac:dyDescent="0.2">
      <c r="A28" s="476"/>
      <c r="B28" s="477"/>
      <c r="C28" s="479" t="s">
        <v>8</v>
      </c>
      <c r="D28" s="473"/>
      <c r="E28" s="473"/>
      <c r="F28" s="47" t="s">
        <v>4</v>
      </c>
      <c r="G28" s="80">
        <f>'[1]Приложение 10 '!$E$35</f>
        <v>9654.2000000000007</v>
      </c>
      <c r="H28" s="120">
        <v>7825.6</v>
      </c>
      <c r="I28" s="119">
        <f t="shared" si="0"/>
        <v>1828.6000000000004</v>
      </c>
      <c r="J28" s="472"/>
      <c r="K28" s="472"/>
    </row>
    <row r="29" spans="1:11" s="11" customFormat="1" ht="40.5" customHeight="1" x14ac:dyDescent="0.2">
      <c r="A29" s="476"/>
      <c r="B29" s="477"/>
      <c r="C29" s="479" t="s">
        <v>9</v>
      </c>
      <c r="D29" s="468" t="s">
        <v>87</v>
      </c>
      <c r="E29" s="468" t="s">
        <v>87</v>
      </c>
      <c r="F29" s="47" t="s">
        <v>1</v>
      </c>
      <c r="G29" s="80">
        <f>G30+G31</f>
        <v>2024615.8</v>
      </c>
      <c r="H29" s="120">
        <v>1732543.0999999999</v>
      </c>
      <c r="I29" s="119">
        <f t="shared" si="0"/>
        <v>292072.70000000019</v>
      </c>
      <c r="J29" s="472"/>
      <c r="K29" s="472"/>
    </row>
    <row r="30" spans="1:11" s="11" customFormat="1" ht="12.75" customHeight="1" x14ac:dyDescent="0.2">
      <c r="A30" s="476"/>
      <c r="B30" s="477"/>
      <c r="C30" s="479" t="s">
        <v>9</v>
      </c>
      <c r="D30" s="473"/>
      <c r="E30" s="473"/>
      <c r="F30" s="47" t="s">
        <v>2</v>
      </c>
      <c r="G30" s="80">
        <f>'[1]Приложение 10 '!$E$38</f>
        <v>2012533</v>
      </c>
      <c r="H30" s="120">
        <v>1720460.2999999998</v>
      </c>
      <c r="I30" s="119">
        <f t="shared" si="0"/>
        <v>292072.70000000019</v>
      </c>
      <c r="J30" s="472"/>
      <c r="K30" s="472"/>
    </row>
    <row r="31" spans="1:11" s="11" customFormat="1" ht="12.75" customHeight="1" x14ac:dyDescent="0.2">
      <c r="A31" s="476"/>
      <c r="B31" s="477"/>
      <c r="C31" s="479" t="s">
        <v>9</v>
      </c>
      <c r="D31" s="473"/>
      <c r="E31" s="473"/>
      <c r="F31" s="47" t="s">
        <v>3</v>
      </c>
      <c r="G31" s="80">
        <f>'[1]Приложение 10 '!$E$39</f>
        <v>12082.8</v>
      </c>
      <c r="H31" s="120">
        <v>12082.8</v>
      </c>
      <c r="I31" s="119">
        <f t="shared" si="0"/>
        <v>0</v>
      </c>
      <c r="J31" s="472"/>
      <c r="K31" s="472"/>
    </row>
    <row r="32" spans="1:11" s="11" customFormat="1" ht="15.75" customHeight="1" x14ac:dyDescent="0.2">
      <c r="A32" s="484" t="s">
        <v>91</v>
      </c>
      <c r="B32" s="482" t="s">
        <v>182</v>
      </c>
      <c r="C32" s="482" t="s">
        <v>0</v>
      </c>
      <c r="D32" s="468" t="s">
        <v>87</v>
      </c>
      <c r="E32" s="468" t="s">
        <v>87</v>
      </c>
      <c r="F32" s="47" t="s">
        <v>1</v>
      </c>
      <c r="G32" s="80">
        <f>G33+G34+G35+G36</f>
        <v>10817530.1</v>
      </c>
      <c r="H32" s="120">
        <v>9761373.6999999993</v>
      </c>
      <c r="I32" s="119">
        <f t="shared" si="0"/>
        <v>1056156.4000000004</v>
      </c>
      <c r="J32" s="487" t="s">
        <v>90</v>
      </c>
      <c r="K32" s="487" t="s">
        <v>90</v>
      </c>
    </row>
    <row r="33" spans="1:11" s="11" customFormat="1" ht="15.75" customHeight="1" x14ac:dyDescent="0.2">
      <c r="A33" s="485"/>
      <c r="B33" s="483"/>
      <c r="C33" s="483" t="s">
        <v>0</v>
      </c>
      <c r="D33" s="473"/>
      <c r="E33" s="473"/>
      <c r="F33" s="47" t="s">
        <v>2</v>
      </c>
      <c r="G33" s="80">
        <f>G38+G42</f>
        <v>9249937.3000000007</v>
      </c>
      <c r="H33" s="120">
        <v>8196694.2999999998</v>
      </c>
      <c r="I33" s="119">
        <f t="shared" si="0"/>
        <v>1053243.0000000009</v>
      </c>
      <c r="J33" s="488"/>
      <c r="K33" s="488"/>
    </row>
    <row r="34" spans="1:11" s="11" customFormat="1" ht="15.75" customHeight="1" x14ac:dyDescent="0.2">
      <c r="A34" s="485"/>
      <c r="B34" s="483"/>
      <c r="C34" s="483" t="s">
        <v>0</v>
      </c>
      <c r="D34" s="473"/>
      <c r="E34" s="473"/>
      <c r="F34" s="47" t="s">
        <v>3</v>
      </c>
      <c r="G34" s="80">
        <f>G39</f>
        <v>1553159.6</v>
      </c>
      <c r="H34" s="120">
        <v>1552074.8</v>
      </c>
      <c r="I34" s="119">
        <f t="shared" si="0"/>
        <v>1084.8000000000466</v>
      </c>
      <c r="J34" s="488"/>
      <c r="K34" s="488"/>
    </row>
    <row r="35" spans="1:11" s="11" customFormat="1" ht="15.75" customHeight="1" x14ac:dyDescent="0.2">
      <c r="A35" s="485"/>
      <c r="B35" s="483"/>
      <c r="C35" s="483" t="s">
        <v>0</v>
      </c>
      <c r="D35" s="473"/>
      <c r="E35" s="473"/>
      <c r="F35" s="47" t="s">
        <v>4</v>
      </c>
      <c r="G35" s="80">
        <f>G43</f>
        <v>9654.2000000000007</v>
      </c>
      <c r="H35" s="120">
        <v>7825.6</v>
      </c>
      <c r="I35" s="119">
        <f t="shared" si="0"/>
        <v>1828.6000000000004</v>
      </c>
      <c r="J35" s="488"/>
      <c r="K35" s="488"/>
    </row>
    <row r="36" spans="1:11" s="11" customFormat="1" ht="15.75" customHeight="1" x14ac:dyDescent="0.2">
      <c r="A36" s="485"/>
      <c r="B36" s="483"/>
      <c r="C36" s="486" t="s">
        <v>0</v>
      </c>
      <c r="D36" s="469"/>
      <c r="E36" s="469"/>
      <c r="F36" s="47" t="s">
        <v>5</v>
      </c>
      <c r="G36" s="80">
        <f>G40</f>
        <v>4779</v>
      </c>
      <c r="H36" s="120">
        <v>4779</v>
      </c>
      <c r="I36" s="119">
        <f t="shared" si="0"/>
        <v>0</v>
      </c>
      <c r="J36" s="488"/>
      <c r="K36" s="488"/>
    </row>
    <row r="37" spans="1:11" s="11" customFormat="1" ht="15.75" customHeight="1" x14ac:dyDescent="0.2">
      <c r="A37" s="485"/>
      <c r="B37" s="483"/>
      <c r="C37" s="482" t="s">
        <v>7</v>
      </c>
      <c r="D37" s="468" t="s">
        <v>87</v>
      </c>
      <c r="E37" s="468" t="s">
        <v>87</v>
      </c>
      <c r="F37" s="47" t="s">
        <v>1</v>
      </c>
      <c r="G37" s="80">
        <f>G38+G39+G40</f>
        <v>10804473.5</v>
      </c>
      <c r="H37" s="120">
        <v>9750145.6999999993</v>
      </c>
      <c r="I37" s="119">
        <f t="shared" si="0"/>
        <v>1054327.8000000007</v>
      </c>
      <c r="J37" s="488"/>
      <c r="K37" s="488"/>
    </row>
    <row r="38" spans="1:11" s="11" customFormat="1" ht="15.75" customHeight="1" x14ac:dyDescent="0.2">
      <c r="A38" s="485"/>
      <c r="B38" s="483"/>
      <c r="C38" s="483" t="s">
        <v>7</v>
      </c>
      <c r="D38" s="473"/>
      <c r="E38" s="473"/>
      <c r="F38" s="47" t="s">
        <v>2</v>
      </c>
      <c r="G38" s="80">
        <f>'[1]Приложение 10 '!$E$48</f>
        <v>9246534.9000000004</v>
      </c>
      <c r="H38" s="120">
        <v>8193291.8999999994</v>
      </c>
      <c r="I38" s="119">
        <f t="shared" si="0"/>
        <v>1053243.0000000009</v>
      </c>
      <c r="J38" s="488"/>
      <c r="K38" s="488"/>
    </row>
    <row r="39" spans="1:11" s="11" customFormat="1" ht="15.75" customHeight="1" x14ac:dyDescent="0.2">
      <c r="A39" s="485"/>
      <c r="B39" s="483"/>
      <c r="C39" s="483" t="s">
        <v>7</v>
      </c>
      <c r="D39" s="473"/>
      <c r="E39" s="473"/>
      <c r="F39" s="47" t="s">
        <v>3</v>
      </c>
      <c r="G39" s="80">
        <f>'[1]Приложение 10 '!$E$44</f>
        <v>1553159.6</v>
      </c>
      <c r="H39" s="120">
        <v>1552074.8</v>
      </c>
      <c r="I39" s="119">
        <f t="shared" si="0"/>
        <v>1084.8000000000466</v>
      </c>
      <c r="J39" s="488"/>
      <c r="K39" s="488"/>
    </row>
    <row r="40" spans="1:11" s="11" customFormat="1" ht="15.75" customHeight="1" x14ac:dyDescent="0.2">
      <c r="A40" s="485"/>
      <c r="B40" s="483"/>
      <c r="C40" s="486" t="s">
        <v>7</v>
      </c>
      <c r="D40" s="469"/>
      <c r="E40" s="469"/>
      <c r="F40" s="47" t="s">
        <v>5</v>
      </c>
      <c r="G40" s="80">
        <f>'[1]Приложение 10 '!$E$51</f>
        <v>4779</v>
      </c>
      <c r="H40" s="120">
        <v>4779</v>
      </c>
      <c r="I40" s="119">
        <f t="shared" si="0"/>
        <v>0</v>
      </c>
      <c r="J40" s="488"/>
      <c r="K40" s="488"/>
    </row>
    <row r="41" spans="1:11" s="11" customFormat="1" ht="15.75" customHeight="1" x14ac:dyDescent="0.2">
      <c r="A41" s="485"/>
      <c r="B41" s="483"/>
      <c r="C41" s="482" t="s">
        <v>8</v>
      </c>
      <c r="D41" s="468" t="s">
        <v>87</v>
      </c>
      <c r="E41" s="468" t="s">
        <v>87</v>
      </c>
      <c r="F41" s="47" t="s">
        <v>1</v>
      </c>
      <c r="G41" s="80">
        <f>G42+G43</f>
        <v>13056.6</v>
      </c>
      <c r="H41" s="120">
        <v>11228</v>
      </c>
      <c r="I41" s="119">
        <f t="shared" si="0"/>
        <v>1828.6000000000004</v>
      </c>
      <c r="J41" s="488"/>
      <c r="K41" s="488"/>
    </row>
    <row r="42" spans="1:11" s="11" customFormat="1" ht="15.75" customHeight="1" x14ac:dyDescent="0.2">
      <c r="A42" s="485"/>
      <c r="B42" s="483"/>
      <c r="C42" s="483" t="s">
        <v>8</v>
      </c>
      <c r="D42" s="473"/>
      <c r="E42" s="473"/>
      <c r="F42" s="47" t="s">
        <v>2</v>
      </c>
      <c r="G42" s="80">
        <f>'[1]Приложение 10 '!$E$53</f>
        <v>3402.4</v>
      </c>
      <c r="H42" s="120">
        <v>3402.4</v>
      </c>
      <c r="I42" s="119">
        <f t="shared" si="0"/>
        <v>0</v>
      </c>
      <c r="J42" s="488"/>
      <c r="K42" s="488"/>
    </row>
    <row r="43" spans="1:11" s="11" customFormat="1" ht="15.75" customHeight="1" x14ac:dyDescent="0.2">
      <c r="A43" s="485"/>
      <c r="B43" s="483"/>
      <c r="C43" s="483" t="s">
        <v>8</v>
      </c>
      <c r="D43" s="473"/>
      <c r="E43" s="473"/>
      <c r="F43" s="47" t="s">
        <v>4</v>
      </c>
      <c r="G43" s="80">
        <f>'[1]Приложение 10 '!$E$55</f>
        <v>9654.2000000000007</v>
      </c>
      <c r="H43" s="120">
        <v>7825.6</v>
      </c>
      <c r="I43" s="119">
        <f t="shared" si="0"/>
        <v>1828.6000000000004</v>
      </c>
      <c r="J43" s="488"/>
      <c r="K43" s="488"/>
    </row>
    <row r="44" spans="1:11" ht="15" customHeight="1" x14ac:dyDescent="0.2">
      <c r="A44" s="500" t="s">
        <v>92</v>
      </c>
      <c r="B44" s="501" t="s">
        <v>184</v>
      </c>
      <c r="C44" s="492" t="s">
        <v>7</v>
      </c>
      <c r="D44" s="502" t="s">
        <v>87</v>
      </c>
      <c r="E44" s="502" t="s">
        <v>87</v>
      </c>
      <c r="F44" s="47" t="s">
        <v>1</v>
      </c>
      <c r="G44" s="80">
        <f>G45+G46</f>
        <v>185944.40000000002</v>
      </c>
      <c r="H44" s="120">
        <v>132090.20000000001</v>
      </c>
      <c r="I44" s="119">
        <f t="shared" si="0"/>
        <v>53854.200000000012</v>
      </c>
      <c r="J44" s="489" t="s">
        <v>90</v>
      </c>
      <c r="K44" s="489" t="s">
        <v>90</v>
      </c>
    </row>
    <row r="45" spans="1:11" ht="16.5" customHeight="1" x14ac:dyDescent="0.2">
      <c r="A45" s="500"/>
      <c r="B45" s="501" t="s">
        <v>10</v>
      </c>
      <c r="C45" s="492" t="s">
        <v>7</v>
      </c>
      <c r="D45" s="502"/>
      <c r="E45" s="502"/>
      <c r="F45" s="49" t="s">
        <v>2</v>
      </c>
      <c r="G45" s="81">
        <f>G48+G51+G54+G56</f>
        <v>180549.00000000003</v>
      </c>
      <c r="H45" s="122">
        <v>126694.80000000002</v>
      </c>
      <c r="I45" s="119">
        <f t="shared" si="0"/>
        <v>53854.200000000012</v>
      </c>
      <c r="J45" s="489"/>
      <c r="K45" s="489"/>
    </row>
    <row r="46" spans="1:11" ht="22.5" customHeight="1" x14ac:dyDescent="0.2">
      <c r="A46" s="500"/>
      <c r="B46" s="501" t="s">
        <v>10</v>
      </c>
      <c r="C46" s="492" t="s">
        <v>7</v>
      </c>
      <c r="D46" s="502"/>
      <c r="E46" s="502"/>
      <c r="F46" s="49" t="s">
        <v>3</v>
      </c>
      <c r="G46" s="81">
        <f>G52</f>
        <v>5395.4</v>
      </c>
      <c r="H46" s="122">
        <v>5395.4</v>
      </c>
      <c r="I46" s="119">
        <f t="shared" si="0"/>
        <v>0</v>
      </c>
      <c r="J46" s="489"/>
      <c r="K46" s="489"/>
    </row>
    <row r="47" spans="1:11" ht="52.5" customHeight="1" x14ac:dyDescent="0.2">
      <c r="A47" s="490" t="s">
        <v>303</v>
      </c>
      <c r="B47" s="491" t="s">
        <v>185</v>
      </c>
      <c r="C47" s="492" t="s">
        <v>7</v>
      </c>
      <c r="D47" s="493" t="s">
        <v>88</v>
      </c>
      <c r="E47" s="493" t="s">
        <v>89</v>
      </c>
      <c r="F47" s="47" t="s">
        <v>1</v>
      </c>
      <c r="G47" s="80">
        <f>G48</f>
        <v>165633.30000000002</v>
      </c>
      <c r="H47" s="120">
        <v>115460.70000000001</v>
      </c>
      <c r="I47" s="119">
        <f t="shared" si="0"/>
        <v>50172.600000000006</v>
      </c>
      <c r="J47" s="72" t="s">
        <v>366</v>
      </c>
      <c r="K47" s="32">
        <v>115330</v>
      </c>
    </row>
    <row r="48" spans="1:11" ht="53.25" customHeight="1" x14ac:dyDescent="0.2">
      <c r="A48" s="490"/>
      <c r="B48" s="491" t="s">
        <v>11</v>
      </c>
      <c r="C48" s="492" t="s">
        <v>7</v>
      </c>
      <c r="D48" s="494"/>
      <c r="E48" s="494"/>
      <c r="F48" s="496" t="s">
        <v>2</v>
      </c>
      <c r="G48" s="577">
        <f>'[1]Приложение 10 '!$E$63</f>
        <v>165633.30000000002</v>
      </c>
      <c r="H48" s="123">
        <v>115460.70000000001</v>
      </c>
      <c r="I48" s="119">
        <f t="shared" si="0"/>
        <v>50172.600000000006</v>
      </c>
      <c r="J48" s="27" t="s">
        <v>367</v>
      </c>
      <c r="K48" s="28">
        <v>48</v>
      </c>
    </row>
    <row r="49" spans="1:11" ht="48.75" customHeight="1" x14ac:dyDescent="0.2">
      <c r="A49" s="490"/>
      <c r="B49" s="491" t="s">
        <v>11</v>
      </c>
      <c r="C49" s="492" t="s">
        <v>7</v>
      </c>
      <c r="D49" s="495"/>
      <c r="E49" s="495"/>
      <c r="F49" s="497"/>
      <c r="G49" s="579"/>
      <c r="H49" s="129"/>
      <c r="I49" s="119">
        <f t="shared" si="0"/>
        <v>0</v>
      </c>
      <c r="J49" s="16" t="s">
        <v>262</v>
      </c>
      <c r="K49" s="13">
        <v>13.5</v>
      </c>
    </row>
    <row r="50" spans="1:11" ht="60" customHeight="1" x14ac:dyDescent="0.2">
      <c r="A50" s="490" t="s">
        <v>304</v>
      </c>
      <c r="B50" s="504" t="s">
        <v>338</v>
      </c>
      <c r="C50" s="492" t="s">
        <v>7</v>
      </c>
      <c r="D50" s="493" t="s">
        <v>88</v>
      </c>
      <c r="E50" s="493" t="s">
        <v>89</v>
      </c>
      <c r="F50" s="47" t="s">
        <v>1</v>
      </c>
      <c r="G50" s="80">
        <f>G51+G52</f>
        <v>9778.9</v>
      </c>
      <c r="H50" s="120">
        <v>9778.9</v>
      </c>
      <c r="I50" s="119">
        <f t="shared" si="0"/>
        <v>0</v>
      </c>
      <c r="J50" s="72" t="s">
        <v>368</v>
      </c>
      <c r="K50" s="32">
        <v>200</v>
      </c>
    </row>
    <row r="51" spans="1:11" ht="37.5" customHeight="1" x14ac:dyDescent="0.2">
      <c r="A51" s="490"/>
      <c r="B51" s="504" t="s">
        <v>12</v>
      </c>
      <c r="C51" s="492" t="s">
        <v>7</v>
      </c>
      <c r="D51" s="494"/>
      <c r="E51" s="494"/>
      <c r="F51" s="49" t="s">
        <v>2</v>
      </c>
      <c r="G51" s="81">
        <f>'[1]Приложение 10 '!$E$68</f>
        <v>4383.5</v>
      </c>
      <c r="H51" s="123">
        <v>4383.5</v>
      </c>
      <c r="I51" s="119">
        <f t="shared" si="0"/>
        <v>0</v>
      </c>
      <c r="J51" s="505" t="s">
        <v>369</v>
      </c>
      <c r="K51" s="503">
        <v>100</v>
      </c>
    </row>
    <row r="52" spans="1:11" ht="36.75" customHeight="1" x14ac:dyDescent="0.2">
      <c r="A52" s="490"/>
      <c r="B52" s="504" t="s">
        <v>12</v>
      </c>
      <c r="C52" s="492" t="s">
        <v>7</v>
      </c>
      <c r="D52" s="494"/>
      <c r="E52" s="494"/>
      <c r="F52" s="49" t="s">
        <v>3</v>
      </c>
      <c r="G52" s="81">
        <f>'[1]Приложение 10 '!$E$69</f>
        <v>5395.4</v>
      </c>
      <c r="H52" s="129">
        <v>5395.4</v>
      </c>
      <c r="I52" s="119">
        <f t="shared" si="0"/>
        <v>0</v>
      </c>
      <c r="J52" s="506"/>
      <c r="K52" s="503"/>
    </row>
    <row r="53" spans="1:11" ht="42.75" customHeight="1" x14ac:dyDescent="0.2">
      <c r="A53" s="490" t="s">
        <v>305</v>
      </c>
      <c r="B53" s="491" t="s">
        <v>232</v>
      </c>
      <c r="C53" s="492" t="s">
        <v>7</v>
      </c>
      <c r="D53" s="493" t="s">
        <v>88</v>
      </c>
      <c r="E53" s="493" t="s">
        <v>89</v>
      </c>
      <c r="F53" s="47" t="s">
        <v>1</v>
      </c>
      <c r="G53" s="80">
        <f>G54</f>
        <v>9732.2000000000007</v>
      </c>
      <c r="H53" s="120">
        <v>6850.6</v>
      </c>
      <c r="I53" s="119">
        <f t="shared" si="0"/>
        <v>2881.6000000000004</v>
      </c>
      <c r="J53" s="3" t="s">
        <v>370</v>
      </c>
      <c r="K53" s="32">
        <v>4</v>
      </c>
    </row>
    <row r="54" spans="1:11" ht="78.75" customHeight="1" x14ac:dyDescent="0.2">
      <c r="A54" s="490"/>
      <c r="B54" s="491" t="s">
        <v>13</v>
      </c>
      <c r="C54" s="492" t="s">
        <v>7</v>
      </c>
      <c r="D54" s="494"/>
      <c r="E54" s="494"/>
      <c r="F54" s="49" t="s">
        <v>2</v>
      </c>
      <c r="G54" s="81">
        <f>'[1]Приложение 10 '!$E$73</f>
        <v>9732.2000000000007</v>
      </c>
      <c r="H54" s="122">
        <v>6850.6</v>
      </c>
      <c r="I54" s="119">
        <f t="shared" si="0"/>
        <v>2881.6000000000004</v>
      </c>
      <c r="J54" s="3" t="s">
        <v>371</v>
      </c>
      <c r="K54" s="32">
        <v>100</v>
      </c>
    </row>
    <row r="55" spans="1:11" ht="15" customHeight="1" x14ac:dyDescent="0.2">
      <c r="A55" s="490" t="s">
        <v>93</v>
      </c>
      <c r="B55" s="496" t="s">
        <v>319</v>
      </c>
      <c r="C55" s="492" t="s">
        <v>7</v>
      </c>
      <c r="D55" s="493" t="s">
        <v>88</v>
      </c>
      <c r="E55" s="493" t="s">
        <v>89</v>
      </c>
      <c r="F55" s="47" t="s">
        <v>1</v>
      </c>
      <c r="G55" s="80">
        <f>G56</f>
        <v>800</v>
      </c>
      <c r="H55" s="120">
        <v>800</v>
      </c>
      <c r="I55" s="119">
        <f t="shared" si="0"/>
        <v>0</v>
      </c>
      <c r="J55" s="489" t="s">
        <v>90</v>
      </c>
      <c r="K55" s="489" t="s">
        <v>90</v>
      </c>
    </row>
    <row r="56" spans="1:11" ht="63.75" customHeight="1" x14ac:dyDescent="0.2">
      <c r="A56" s="490"/>
      <c r="B56" s="512"/>
      <c r="C56" s="492" t="s">
        <v>7</v>
      </c>
      <c r="D56" s="494"/>
      <c r="E56" s="494"/>
      <c r="F56" s="49" t="s">
        <v>2</v>
      </c>
      <c r="G56" s="81">
        <f>G58</f>
        <v>800</v>
      </c>
      <c r="H56" s="122">
        <v>800</v>
      </c>
      <c r="I56" s="119">
        <f t="shared" si="0"/>
        <v>0</v>
      </c>
      <c r="J56" s="489"/>
      <c r="K56" s="489"/>
    </row>
    <row r="57" spans="1:11" ht="55.5" customHeight="1" x14ac:dyDescent="0.2">
      <c r="A57" s="490" t="s">
        <v>94</v>
      </c>
      <c r="B57" s="507" t="s">
        <v>320</v>
      </c>
      <c r="C57" s="492" t="s">
        <v>7</v>
      </c>
      <c r="D57" s="493" t="s">
        <v>88</v>
      </c>
      <c r="E57" s="493" t="s">
        <v>89</v>
      </c>
      <c r="F57" s="47" t="s">
        <v>1</v>
      </c>
      <c r="G57" s="80">
        <f>G58</f>
        <v>800</v>
      </c>
      <c r="H57" s="120">
        <v>800</v>
      </c>
      <c r="I57" s="119">
        <f t="shared" si="0"/>
        <v>0</v>
      </c>
      <c r="J57" s="510" t="s">
        <v>441</v>
      </c>
      <c r="K57" s="511">
        <v>4</v>
      </c>
    </row>
    <row r="58" spans="1:11" ht="44.25" customHeight="1" x14ac:dyDescent="0.2">
      <c r="A58" s="490"/>
      <c r="B58" s="508"/>
      <c r="C58" s="492" t="s">
        <v>7</v>
      </c>
      <c r="D58" s="494"/>
      <c r="E58" s="494"/>
      <c r="F58" s="496" t="s">
        <v>2</v>
      </c>
      <c r="G58" s="577">
        <f>'[1]Приложение 10 '!$E$83</f>
        <v>800</v>
      </c>
      <c r="H58" s="123">
        <v>800</v>
      </c>
      <c r="I58" s="119">
        <f t="shared" si="0"/>
        <v>0</v>
      </c>
      <c r="J58" s="510"/>
      <c r="K58" s="511"/>
    </row>
    <row r="59" spans="1:11" ht="15" customHeight="1" x14ac:dyDescent="0.2">
      <c r="A59" s="490"/>
      <c r="B59" s="508"/>
      <c r="C59" s="492" t="s">
        <v>7</v>
      </c>
      <c r="D59" s="494"/>
      <c r="E59" s="494"/>
      <c r="F59" s="512"/>
      <c r="G59" s="578"/>
      <c r="H59" s="130"/>
      <c r="I59" s="119">
        <f t="shared" si="0"/>
        <v>0</v>
      </c>
      <c r="J59" s="510" t="s">
        <v>372</v>
      </c>
      <c r="K59" s="511">
        <v>75</v>
      </c>
    </row>
    <row r="60" spans="1:11" ht="15" customHeight="1" x14ac:dyDescent="0.2">
      <c r="A60" s="490"/>
      <c r="B60" s="508"/>
      <c r="C60" s="492" t="s">
        <v>7</v>
      </c>
      <c r="D60" s="494"/>
      <c r="E60" s="494"/>
      <c r="F60" s="512"/>
      <c r="G60" s="578"/>
      <c r="H60" s="130"/>
      <c r="I60" s="119">
        <f t="shared" si="0"/>
        <v>0</v>
      </c>
      <c r="J60" s="510"/>
      <c r="K60" s="511"/>
    </row>
    <row r="61" spans="1:11" ht="37.5" customHeight="1" x14ac:dyDescent="0.2">
      <c r="A61" s="490"/>
      <c r="B61" s="509"/>
      <c r="C61" s="492" t="s">
        <v>7</v>
      </c>
      <c r="D61" s="495"/>
      <c r="E61" s="495"/>
      <c r="F61" s="497"/>
      <c r="G61" s="579"/>
      <c r="H61" s="129"/>
      <c r="I61" s="119">
        <f t="shared" si="0"/>
        <v>0</v>
      </c>
      <c r="J61" s="510"/>
      <c r="K61" s="511"/>
    </row>
    <row r="62" spans="1:11" ht="24" customHeight="1" x14ac:dyDescent="0.2">
      <c r="A62" s="490" t="s">
        <v>95</v>
      </c>
      <c r="B62" s="501" t="s">
        <v>233</v>
      </c>
      <c r="C62" s="492" t="s">
        <v>7</v>
      </c>
      <c r="D62" s="502" t="s">
        <v>87</v>
      </c>
      <c r="E62" s="502" t="s">
        <v>87</v>
      </c>
      <c r="F62" s="47" t="s">
        <v>1</v>
      </c>
      <c r="G62" s="80">
        <f>G63+G64</f>
        <v>6293829.4000000004</v>
      </c>
      <c r="H62" s="120">
        <v>5808609.5</v>
      </c>
      <c r="I62" s="119">
        <f t="shared" si="0"/>
        <v>485219.90000000037</v>
      </c>
      <c r="J62" s="489" t="s">
        <v>90</v>
      </c>
      <c r="K62" s="489" t="s">
        <v>90</v>
      </c>
    </row>
    <row r="63" spans="1:11" ht="24" customHeight="1" x14ac:dyDescent="0.2">
      <c r="A63" s="490"/>
      <c r="B63" s="501" t="s">
        <v>14</v>
      </c>
      <c r="C63" s="492" t="s">
        <v>7</v>
      </c>
      <c r="D63" s="502"/>
      <c r="E63" s="502"/>
      <c r="F63" s="49" t="s">
        <v>2</v>
      </c>
      <c r="G63" s="81">
        <f>G66+G69+G72+G75+G78+G82+G86+G88</f>
        <v>6056659.6000000006</v>
      </c>
      <c r="H63" s="122">
        <v>5571245.5999999996</v>
      </c>
      <c r="I63" s="119">
        <f t="shared" si="0"/>
        <v>485414.00000000093</v>
      </c>
      <c r="J63" s="489"/>
      <c r="K63" s="489"/>
    </row>
    <row r="64" spans="1:11" ht="24" customHeight="1" x14ac:dyDescent="0.2">
      <c r="A64" s="490"/>
      <c r="B64" s="501" t="s">
        <v>14</v>
      </c>
      <c r="C64" s="492" t="s">
        <v>7</v>
      </c>
      <c r="D64" s="502"/>
      <c r="E64" s="502"/>
      <c r="F64" s="49" t="s">
        <v>3</v>
      </c>
      <c r="G64" s="81">
        <f>G67+G70+G73+G76</f>
        <v>237169.8</v>
      </c>
      <c r="H64" s="122">
        <v>237363.9</v>
      </c>
      <c r="I64" s="119">
        <f t="shared" si="0"/>
        <v>-194.10000000000582</v>
      </c>
      <c r="J64" s="489"/>
      <c r="K64" s="489"/>
    </row>
    <row r="65" spans="1:11" ht="56.25" customHeight="1" x14ac:dyDescent="0.2">
      <c r="A65" s="490" t="s">
        <v>96</v>
      </c>
      <c r="B65" s="491" t="s">
        <v>234</v>
      </c>
      <c r="C65" s="492" t="s">
        <v>7</v>
      </c>
      <c r="D65" s="493" t="s">
        <v>88</v>
      </c>
      <c r="E65" s="493" t="s">
        <v>89</v>
      </c>
      <c r="F65" s="47" t="s">
        <v>1</v>
      </c>
      <c r="G65" s="80">
        <f>G66+G67</f>
        <v>1074927.8999999999</v>
      </c>
      <c r="H65" s="120">
        <v>950437</v>
      </c>
      <c r="I65" s="119">
        <f t="shared" si="0"/>
        <v>124490.89999999991</v>
      </c>
      <c r="J65" s="3" t="s">
        <v>373</v>
      </c>
      <c r="K65" s="51">
        <f>3809-82</f>
        <v>3727</v>
      </c>
    </row>
    <row r="66" spans="1:11" ht="24" customHeight="1" x14ac:dyDescent="0.2">
      <c r="A66" s="490"/>
      <c r="B66" s="491" t="s">
        <v>15</v>
      </c>
      <c r="C66" s="492" t="s">
        <v>7</v>
      </c>
      <c r="D66" s="494"/>
      <c r="E66" s="494"/>
      <c r="F66" s="49" t="s">
        <v>2</v>
      </c>
      <c r="G66" s="81">
        <f>'[1]Приложение 10 '!$E$93</f>
        <v>919392.1</v>
      </c>
      <c r="H66" s="123">
        <v>794901.2</v>
      </c>
      <c r="I66" s="119">
        <f t="shared" si="0"/>
        <v>124490.90000000002</v>
      </c>
      <c r="J66" s="505" t="s">
        <v>374</v>
      </c>
      <c r="K66" s="514">
        <v>5</v>
      </c>
    </row>
    <row r="67" spans="1:11" ht="38.25" customHeight="1" x14ac:dyDescent="0.2">
      <c r="A67" s="490"/>
      <c r="B67" s="491" t="s">
        <v>15</v>
      </c>
      <c r="C67" s="492" t="s">
        <v>7</v>
      </c>
      <c r="D67" s="494"/>
      <c r="E67" s="494"/>
      <c r="F67" s="49" t="s">
        <v>3</v>
      </c>
      <c r="G67" s="81">
        <f>'[1]Приложение 10 '!$E$94</f>
        <v>155535.79999999999</v>
      </c>
      <c r="H67" s="130">
        <v>155535.79999999999</v>
      </c>
      <c r="I67" s="119">
        <f t="shared" si="0"/>
        <v>0</v>
      </c>
      <c r="J67" s="517"/>
      <c r="K67" s="515"/>
    </row>
    <row r="68" spans="1:11" ht="13.5" customHeight="1" x14ac:dyDescent="0.2">
      <c r="A68" s="490" t="s">
        <v>97</v>
      </c>
      <c r="B68" s="516" t="s">
        <v>339</v>
      </c>
      <c r="C68" s="492" t="s">
        <v>7</v>
      </c>
      <c r="D68" s="493" t="s">
        <v>88</v>
      </c>
      <c r="E68" s="493" t="s">
        <v>89</v>
      </c>
      <c r="F68" s="47" t="s">
        <v>1</v>
      </c>
      <c r="G68" s="80">
        <f>G69+G70</f>
        <v>77003.8</v>
      </c>
      <c r="H68" s="127">
        <v>77003.8</v>
      </c>
      <c r="I68" s="119">
        <f t="shared" si="0"/>
        <v>0</v>
      </c>
      <c r="J68" s="505" t="s">
        <v>375</v>
      </c>
      <c r="K68" s="503">
        <v>750000</v>
      </c>
    </row>
    <row r="69" spans="1:11" ht="46.5" customHeight="1" x14ac:dyDescent="0.2">
      <c r="A69" s="490"/>
      <c r="B69" s="516" t="s">
        <v>16</v>
      </c>
      <c r="C69" s="492" t="s">
        <v>7</v>
      </c>
      <c r="D69" s="494"/>
      <c r="E69" s="494"/>
      <c r="F69" s="49" t="s">
        <v>2</v>
      </c>
      <c r="G69" s="81">
        <f>'[1]Приложение 10 '!$E$98</f>
        <v>26079.9</v>
      </c>
      <c r="H69" s="129">
        <v>26079.9</v>
      </c>
      <c r="I69" s="119">
        <f t="shared" si="0"/>
        <v>0</v>
      </c>
      <c r="J69" s="506"/>
      <c r="K69" s="503"/>
    </row>
    <row r="70" spans="1:11" ht="61.5" customHeight="1" x14ac:dyDescent="0.2">
      <c r="A70" s="490"/>
      <c r="B70" s="516" t="s">
        <v>16</v>
      </c>
      <c r="C70" s="492" t="s">
        <v>7</v>
      </c>
      <c r="D70" s="494"/>
      <c r="E70" s="494"/>
      <c r="F70" s="49" t="s">
        <v>3</v>
      </c>
      <c r="G70" s="81">
        <f>'[1]Приложение 10 '!$E$99</f>
        <v>50923.9</v>
      </c>
      <c r="H70" s="123">
        <v>50923.9</v>
      </c>
      <c r="I70" s="119">
        <f t="shared" si="0"/>
        <v>0</v>
      </c>
      <c r="J70" s="5" t="s">
        <v>376</v>
      </c>
      <c r="K70" s="25">
        <v>84.7</v>
      </c>
    </row>
    <row r="71" spans="1:11" ht="12.75" customHeight="1" x14ac:dyDescent="0.2">
      <c r="A71" s="500" t="s">
        <v>98</v>
      </c>
      <c r="B71" s="519" t="s">
        <v>272</v>
      </c>
      <c r="C71" s="492" t="s">
        <v>7</v>
      </c>
      <c r="D71" s="493" t="s">
        <v>88</v>
      </c>
      <c r="E71" s="493" t="s">
        <v>89</v>
      </c>
      <c r="F71" s="47" t="s">
        <v>1</v>
      </c>
      <c r="G71" s="80">
        <f>G72+G73</f>
        <v>43379.5</v>
      </c>
      <c r="H71" s="127">
        <v>43379.5</v>
      </c>
      <c r="I71" s="119">
        <f t="shared" si="0"/>
        <v>0</v>
      </c>
      <c r="J71" s="505" t="s">
        <v>156</v>
      </c>
      <c r="K71" s="503">
        <v>700</v>
      </c>
    </row>
    <row r="72" spans="1:11" ht="39" customHeight="1" x14ac:dyDescent="0.2">
      <c r="A72" s="500"/>
      <c r="B72" s="519" t="s">
        <v>17</v>
      </c>
      <c r="C72" s="492" t="s">
        <v>7</v>
      </c>
      <c r="D72" s="494"/>
      <c r="E72" s="494"/>
      <c r="F72" s="49" t="s">
        <v>2</v>
      </c>
      <c r="G72" s="81">
        <f>'[1]Приложение 10 '!$E$103</f>
        <v>13191.4</v>
      </c>
      <c r="H72" s="129">
        <v>13191.4</v>
      </c>
      <c r="I72" s="119">
        <f t="shared" si="0"/>
        <v>0</v>
      </c>
      <c r="J72" s="506"/>
      <c r="K72" s="503"/>
    </row>
    <row r="73" spans="1:11" ht="101.25" customHeight="1" x14ac:dyDescent="0.2">
      <c r="A73" s="500"/>
      <c r="B73" s="519" t="s">
        <v>17</v>
      </c>
      <c r="C73" s="492" t="s">
        <v>7</v>
      </c>
      <c r="D73" s="494"/>
      <c r="E73" s="494"/>
      <c r="F73" s="49" t="s">
        <v>3</v>
      </c>
      <c r="G73" s="81">
        <f>'[1]Приложение 10 '!$E$104</f>
        <v>30188.100000000002</v>
      </c>
      <c r="H73" s="123">
        <v>30188.100000000002</v>
      </c>
      <c r="I73" s="119">
        <f t="shared" si="0"/>
        <v>0</v>
      </c>
      <c r="J73" s="5" t="s">
        <v>157</v>
      </c>
      <c r="K73" s="34">
        <v>95</v>
      </c>
    </row>
    <row r="74" spans="1:11" ht="33.75" customHeight="1" x14ac:dyDescent="0.2">
      <c r="A74" s="500" t="s">
        <v>99</v>
      </c>
      <c r="B74" s="518" t="s">
        <v>235</v>
      </c>
      <c r="C74" s="492" t="s">
        <v>7</v>
      </c>
      <c r="D74" s="493" t="s">
        <v>88</v>
      </c>
      <c r="E74" s="493" t="s">
        <v>89</v>
      </c>
      <c r="F74" s="47" t="s">
        <v>1</v>
      </c>
      <c r="G74" s="80">
        <f>G75+G76</f>
        <v>1329.9</v>
      </c>
      <c r="H74" s="127">
        <v>1524</v>
      </c>
      <c r="I74" s="119">
        <f t="shared" si="0"/>
        <v>-194.09999999999991</v>
      </c>
      <c r="J74" s="4" t="s">
        <v>158</v>
      </c>
      <c r="K74" s="52">
        <v>17</v>
      </c>
    </row>
    <row r="75" spans="1:11" ht="42.75" customHeight="1" x14ac:dyDescent="0.2">
      <c r="A75" s="500"/>
      <c r="B75" s="518" t="s">
        <v>18</v>
      </c>
      <c r="C75" s="492" t="s">
        <v>7</v>
      </c>
      <c r="D75" s="494"/>
      <c r="E75" s="494"/>
      <c r="F75" s="49" t="s">
        <v>2</v>
      </c>
      <c r="G75" s="81">
        <f>'[1]Приложение 10 '!$E$108</f>
        <v>807.9</v>
      </c>
      <c r="H75" s="123">
        <v>807.9</v>
      </c>
      <c r="I75" s="119">
        <f t="shared" si="0"/>
        <v>0</v>
      </c>
      <c r="J75" s="5" t="s">
        <v>377</v>
      </c>
      <c r="K75" s="32">
        <v>70</v>
      </c>
    </row>
    <row r="76" spans="1:11" ht="47.25" customHeight="1" x14ac:dyDescent="0.2">
      <c r="A76" s="500"/>
      <c r="B76" s="518" t="s">
        <v>18</v>
      </c>
      <c r="C76" s="492" t="s">
        <v>7</v>
      </c>
      <c r="D76" s="494"/>
      <c r="E76" s="494"/>
      <c r="F76" s="49" t="s">
        <v>3</v>
      </c>
      <c r="G76" s="81">
        <f>'[1]Приложение 10 '!$E$109</f>
        <v>522</v>
      </c>
      <c r="H76" s="123">
        <v>716.1</v>
      </c>
      <c r="I76" s="119">
        <f t="shared" si="0"/>
        <v>-194.10000000000002</v>
      </c>
      <c r="J76" s="5" t="s">
        <v>378</v>
      </c>
      <c r="K76" s="37" t="s">
        <v>159</v>
      </c>
    </row>
    <row r="77" spans="1:11" ht="33.75" customHeight="1" x14ac:dyDescent="0.2">
      <c r="A77" s="490" t="s">
        <v>100</v>
      </c>
      <c r="B77" s="491" t="s">
        <v>187</v>
      </c>
      <c r="C77" s="492" t="s">
        <v>7</v>
      </c>
      <c r="D77" s="493" t="s">
        <v>88</v>
      </c>
      <c r="E77" s="493" t="s">
        <v>89</v>
      </c>
      <c r="F77" s="47" t="s">
        <v>1</v>
      </c>
      <c r="G77" s="80">
        <f>G78</f>
        <v>351282</v>
      </c>
      <c r="H77" s="120">
        <v>264841.3</v>
      </c>
      <c r="I77" s="119">
        <f t="shared" si="0"/>
        <v>86440.700000000012</v>
      </c>
      <c r="J77" s="55" t="s">
        <v>379</v>
      </c>
      <c r="K77" s="60">
        <v>84576</v>
      </c>
    </row>
    <row r="78" spans="1:11" ht="33.75" customHeight="1" x14ac:dyDescent="0.2">
      <c r="A78" s="490"/>
      <c r="B78" s="491" t="s">
        <v>19</v>
      </c>
      <c r="C78" s="492" t="s">
        <v>7</v>
      </c>
      <c r="D78" s="494"/>
      <c r="E78" s="494"/>
      <c r="F78" s="491" t="s">
        <v>2</v>
      </c>
      <c r="G78" s="583">
        <f>'[1]Приложение 10 '!$E$113</f>
        <v>351282</v>
      </c>
      <c r="H78" s="122">
        <v>264841.3</v>
      </c>
      <c r="I78" s="119">
        <f t="shared" si="0"/>
        <v>86440.700000000012</v>
      </c>
      <c r="J78" s="62" t="s">
        <v>226</v>
      </c>
      <c r="K78" s="60">
        <v>838300</v>
      </c>
    </row>
    <row r="79" spans="1:11" ht="35.25" customHeight="1" x14ac:dyDescent="0.2">
      <c r="A79" s="490"/>
      <c r="B79" s="491" t="s">
        <v>19</v>
      </c>
      <c r="C79" s="492" t="s">
        <v>7</v>
      </c>
      <c r="D79" s="494"/>
      <c r="E79" s="494"/>
      <c r="F79" s="491"/>
      <c r="G79" s="583"/>
      <c r="H79" s="122"/>
      <c r="I79" s="119">
        <f t="shared" ref="I79:I142" si="1">G79-H79</f>
        <v>0</v>
      </c>
      <c r="J79" s="71" t="s">
        <v>380</v>
      </c>
      <c r="K79" s="60">
        <v>15800</v>
      </c>
    </row>
    <row r="80" spans="1:11" ht="31.5" customHeight="1" x14ac:dyDescent="0.2">
      <c r="A80" s="490" t="s">
        <v>101</v>
      </c>
      <c r="B80" s="491" t="s">
        <v>236</v>
      </c>
      <c r="C80" s="492" t="s">
        <v>7</v>
      </c>
      <c r="D80" s="493" t="s">
        <v>88</v>
      </c>
      <c r="E80" s="493" t="s">
        <v>89</v>
      </c>
      <c r="F80" s="482" t="s">
        <v>1</v>
      </c>
      <c r="G80" s="581">
        <f>G82</f>
        <v>936971.4</v>
      </c>
      <c r="H80" s="127">
        <v>894177.10000000009</v>
      </c>
      <c r="I80" s="119">
        <f t="shared" si="1"/>
        <v>42794.29999999993</v>
      </c>
      <c r="J80" s="3" t="s">
        <v>381</v>
      </c>
      <c r="K80" s="73">
        <v>1990065</v>
      </c>
    </row>
    <row r="81" spans="1:11" ht="30" customHeight="1" x14ac:dyDescent="0.2">
      <c r="A81" s="490"/>
      <c r="B81" s="491"/>
      <c r="C81" s="492"/>
      <c r="D81" s="494"/>
      <c r="E81" s="494"/>
      <c r="F81" s="486"/>
      <c r="G81" s="582"/>
      <c r="H81" s="128"/>
      <c r="I81" s="119">
        <f t="shared" si="1"/>
        <v>0</v>
      </c>
      <c r="J81" s="5" t="s">
        <v>382</v>
      </c>
      <c r="K81" s="32">
        <v>36368</v>
      </c>
    </row>
    <row r="82" spans="1:11" ht="19.5" customHeight="1" x14ac:dyDescent="0.2">
      <c r="A82" s="490"/>
      <c r="B82" s="491" t="s">
        <v>20</v>
      </c>
      <c r="C82" s="492" t="s">
        <v>7</v>
      </c>
      <c r="D82" s="494"/>
      <c r="E82" s="494"/>
      <c r="F82" s="496" t="s">
        <v>2</v>
      </c>
      <c r="G82" s="577">
        <f>'[1]Приложение 10 '!$E$118</f>
        <v>936971.4</v>
      </c>
      <c r="H82" s="123">
        <v>894177.10000000009</v>
      </c>
      <c r="I82" s="119">
        <f t="shared" si="1"/>
        <v>42794.29999999993</v>
      </c>
      <c r="J82" s="5" t="s">
        <v>226</v>
      </c>
      <c r="K82" s="32">
        <v>256168</v>
      </c>
    </row>
    <row r="83" spans="1:11" ht="31.5" customHeight="1" x14ac:dyDescent="0.2">
      <c r="A83" s="490"/>
      <c r="B83" s="491" t="s">
        <v>20</v>
      </c>
      <c r="C83" s="492" t="s">
        <v>7</v>
      </c>
      <c r="D83" s="494"/>
      <c r="E83" s="494"/>
      <c r="F83" s="512"/>
      <c r="G83" s="578"/>
      <c r="H83" s="130"/>
      <c r="I83" s="119">
        <f t="shared" si="1"/>
        <v>0</v>
      </c>
      <c r="J83" s="5" t="s">
        <v>227</v>
      </c>
      <c r="K83" s="32">
        <v>6710</v>
      </c>
    </row>
    <row r="84" spans="1:11" ht="55.5" customHeight="1" x14ac:dyDescent="0.2">
      <c r="A84" s="490"/>
      <c r="B84" s="491" t="s">
        <v>20</v>
      </c>
      <c r="C84" s="492" t="s">
        <v>7</v>
      </c>
      <c r="D84" s="494"/>
      <c r="E84" s="494"/>
      <c r="F84" s="497"/>
      <c r="G84" s="579"/>
      <c r="H84" s="130"/>
      <c r="I84" s="119">
        <f t="shared" si="1"/>
        <v>0</v>
      </c>
      <c r="J84" s="5" t="s">
        <v>374</v>
      </c>
      <c r="K84" s="34">
        <v>5</v>
      </c>
    </row>
    <row r="85" spans="1:11" ht="23.25" customHeight="1" x14ac:dyDescent="0.2">
      <c r="A85" s="490" t="s">
        <v>102</v>
      </c>
      <c r="B85" s="491" t="s">
        <v>188</v>
      </c>
      <c r="C85" s="492" t="s">
        <v>7</v>
      </c>
      <c r="D85" s="493" t="s">
        <v>88</v>
      </c>
      <c r="E85" s="493" t="s">
        <v>89</v>
      </c>
      <c r="F85" s="47" t="s">
        <v>1</v>
      </c>
      <c r="G85" s="80">
        <f>G86</f>
        <v>57276.2</v>
      </c>
      <c r="H85" s="127">
        <v>54340.2</v>
      </c>
      <c r="I85" s="119">
        <f t="shared" si="1"/>
        <v>2936</v>
      </c>
      <c r="J85" s="53" t="s">
        <v>383</v>
      </c>
      <c r="K85" s="54">
        <v>6057</v>
      </c>
    </row>
    <row r="86" spans="1:11" ht="69.75" customHeight="1" x14ac:dyDescent="0.2">
      <c r="A86" s="490"/>
      <c r="B86" s="491" t="s">
        <v>21</v>
      </c>
      <c r="C86" s="492" t="s">
        <v>7</v>
      </c>
      <c r="D86" s="494"/>
      <c r="E86" s="494"/>
      <c r="F86" s="49" t="s">
        <v>2</v>
      </c>
      <c r="G86" s="81">
        <f>'[1]Приложение 10 '!$E$123</f>
        <v>57276.2</v>
      </c>
      <c r="H86" s="123">
        <v>54340.2</v>
      </c>
      <c r="I86" s="119">
        <f t="shared" si="1"/>
        <v>2936</v>
      </c>
      <c r="J86" s="5" t="s">
        <v>374</v>
      </c>
      <c r="K86" s="34">
        <v>5</v>
      </c>
    </row>
    <row r="87" spans="1:11" ht="25.5" customHeight="1" x14ac:dyDescent="0.2">
      <c r="A87" s="490" t="s">
        <v>103</v>
      </c>
      <c r="B87" s="491" t="s">
        <v>189</v>
      </c>
      <c r="C87" s="492" t="s">
        <v>7</v>
      </c>
      <c r="D87" s="493" t="s">
        <v>88</v>
      </c>
      <c r="E87" s="493" t="s">
        <v>89</v>
      </c>
      <c r="F87" s="47" t="s">
        <v>1</v>
      </c>
      <c r="G87" s="80">
        <f>G88</f>
        <v>3751658.7</v>
      </c>
      <c r="H87" s="127">
        <v>3522906.6</v>
      </c>
      <c r="I87" s="119">
        <f t="shared" si="1"/>
        <v>228752.10000000009</v>
      </c>
      <c r="J87" s="36" t="s">
        <v>373</v>
      </c>
      <c r="K87" s="54">
        <v>39870</v>
      </c>
    </row>
    <row r="88" spans="1:11" ht="102" customHeight="1" x14ac:dyDescent="0.2">
      <c r="A88" s="490"/>
      <c r="B88" s="491" t="s">
        <v>22</v>
      </c>
      <c r="C88" s="492" t="s">
        <v>7</v>
      </c>
      <c r="D88" s="494"/>
      <c r="E88" s="494"/>
      <c r="F88" s="49" t="s">
        <v>2</v>
      </c>
      <c r="G88" s="81">
        <f>'[1]Приложение 10 '!$E$128</f>
        <v>3751658.7</v>
      </c>
      <c r="H88" s="123">
        <v>3522906.6</v>
      </c>
      <c r="I88" s="119">
        <f t="shared" si="1"/>
        <v>228752.10000000009</v>
      </c>
      <c r="J88" s="5" t="s">
        <v>374</v>
      </c>
      <c r="K88" s="34">
        <v>5</v>
      </c>
    </row>
    <row r="89" spans="1:11" ht="33" customHeight="1" x14ac:dyDescent="0.2">
      <c r="A89" s="490" t="s">
        <v>104</v>
      </c>
      <c r="B89" s="501" t="s">
        <v>237</v>
      </c>
      <c r="C89" s="492" t="s">
        <v>7</v>
      </c>
      <c r="D89" s="502" t="s">
        <v>87</v>
      </c>
      <c r="E89" s="502" t="s">
        <v>87</v>
      </c>
      <c r="F89" s="47" t="s">
        <v>1</v>
      </c>
      <c r="G89" s="80">
        <f>G90</f>
        <v>294295.09999999998</v>
      </c>
      <c r="H89" s="127">
        <v>260061</v>
      </c>
      <c r="I89" s="119">
        <f t="shared" si="1"/>
        <v>34234.099999999977</v>
      </c>
      <c r="J89" s="524" t="s">
        <v>87</v>
      </c>
      <c r="K89" s="523" t="s">
        <v>87</v>
      </c>
    </row>
    <row r="90" spans="1:11" ht="28.5" customHeight="1" x14ac:dyDescent="0.2">
      <c r="A90" s="490"/>
      <c r="B90" s="501" t="s">
        <v>23</v>
      </c>
      <c r="C90" s="492" t="s">
        <v>7</v>
      </c>
      <c r="D90" s="502"/>
      <c r="E90" s="502"/>
      <c r="F90" s="49" t="s">
        <v>2</v>
      </c>
      <c r="G90" s="81">
        <f>G92+G95</f>
        <v>294295.09999999998</v>
      </c>
      <c r="H90" s="130">
        <v>260061</v>
      </c>
      <c r="I90" s="119">
        <f t="shared" si="1"/>
        <v>34234.099999999977</v>
      </c>
      <c r="J90" s="525"/>
      <c r="K90" s="523"/>
    </row>
    <row r="91" spans="1:11" ht="24" customHeight="1" x14ac:dyDescent="0.2">
      <c r="A91" s="490" t="s">
        <v>105</v>
      </c>
      <c r="B91" s="491" t="s">
        <v>238</v>
      </c>
      <c r="C91" s="492" t="s">
        <v>7</v>
      </c>
      <c r="D91" s="493" t="s">
        <v>88</v>
      </c>
      <c r="E91" s="493" t="s">
        <v>89</v>
      </c>
      <c r="F91" s="47" t="s">
        <v>1</v>
      </c>
      <c r="G91" s="80">
        <f>G92</f>
        <v>154222.39999999999</v>
      </c>
      <c r="H91" s="127">
        <v>120666.4</v>
      </c>
      <c r="I91" s="119">
        <f t="shared" si="1"/>
        <v>33556</v>
      </c>
      <c r="J91" s="5" t="s">
        <v>384</v>
      </c>
      <c r="K91" s="54">
        <v>188</v>
      </c>
    </row>
    <row r="92" spans="1:11" ht="37.5" customHeight="1" x14ac:dyDescent="0.2">
      <c r="A92" s="490"/>
      <c r="B92" s="491" t="s">
        <v>24</v>
      </c>
      <c r="C92" s="492" t="s">
        <v>7</v>
      </c>
      <c r="D92" s="494"/>
      <c r="E92" s="494"/>
      <c r="F92" s="49" t="s">
        <v>2</v>
      </c>
      <c r="G92" s="81">
        <f>'[1]Приложение 10 '!$E$138</f>
        <v>154222.39999999999</v>
      </c>
      <c r="H92" s="123">
        <v>120666.4</v>
      </c>
      <c r="I92" s="119">
        <f t="shared" si="1"/>
        <v>33556</v>
      </c>
      <c r="J92" s="5" t="s">
        <v>364</v>
      </c>
      <c r="K92" s="51" t="s">
        <v>161</v>
      </c>
    </row>
    <row r="93" spans="1:11" ht="12.75" customHeight="1" x14ac:dyDescent="0.2">
      <c r="A93" s="490" t="s">
        <v>106</v>
      </c>
      <c r="B93" s="491" t="s">
        <v>239</v>
      </c>
      <c r="C93" s="492" t="s">
        <v>7</v>
      </c>
      <c r="D93" s="493" t="s">
        <v>88</v>
      </c>
      <c r="E93" s="493" t="s">
        <v>89</v>
      </c>
      <c r="F93" s="482" t="s">
        <v>1</v>
      </c>
      <c r="G93" s="580">
        <f>G95</f>
        <v>140072.70000000001</v>
      </c>
      <c r="H93" s="127">
        <v>139394.6</v>
      </c>
      <c r="I93" s="119">
        <f t="shared" si="1"/>
        <v>678.10000000000582</v>
      </c>
      <c r="J93" s="505" t="s">
        <v>373</v>
      </c>
      <c r="K93" s="511">
        <v>87624</v>
      </c>
    </row>
    <row r="94" spans="1:11" ht="12.75" customHeight="1" x14ac:dyDescent="0.2">
      <c r="A94" s="490"/>
      <c r="B94" s="491" t="s">
        <v>25</v>
      </c>
      <c r="C94" s="492" t="s">
        <v>7</v>
      </c>
      <c r="D94" s="494"/>
      <c r="E94" s="494"/>
      <c r="F94" s="486"/>
      <c r="G94" s="580"/>
      <c r="H94" s="119"/>
      <c r="I94" s="119">
        <f t="shared" si="1"/>
        <v>0</v>
      </c>
      <c r="J94" s="506"/>
      <c r="K94" s="511"/>
    </row>
    <row r="95" spans="1:11" ht="42" customHeight="1" x14ac:dyDescent="0.2">
      <c r="A95" s="490"/>
      <c r="B95" s="491" t="s">
        <v>25</v>
      </c>
      <c r="C95" s="492" t="s">
        <v>7</v>
      </c>
      <c r="D95" s="494"/>
      <c r="E95" s="494"/>
      <c r="F95" s="46" t="s">
        <v>2</v>
      </c>
      <c r="G95" s="82">
        <f>'[1]Приложение 10 '!$E$143</f>
        <v>140072.70000000001</v>
      </c>
      <c r="H95" s="123">
        <v>139394.6</v>
      </c>
      <c r="I95" s="119">
        <f t="shared" si="1"/>
        <v>678.10000000000582</v>
      </c>
      <c r="J95" s="5" t="s">
        <v>385</v>
      </c>
      <c r="K95" s="54" t="s">
        <v>160</v>
      </c>
    </row>
    <row r="96" spans="1:11" ht="21" customHeight="1" x14ac:dyDescent="0.2">
      <c r="A96" s="490" t="s">
        <v>107</v>
      </c>
      <c r="B96" s="501" t="s">
        <v>240</v>
      </c>
      <c r="C96" s="492" t="s">
        <v>7</v>
      </c>
      <c r="D96" s="502" t="s">
        <v>87</v>
      </c>
      <c r="E96" s="502" t="s">
        <v>87</v>
      </c>
      <c r="F96" s="47" t="s">
        <v>1</v>
      </c>
      <c r="G96" s="80">
        <f>G97</f>
        <v>394315.89999999997</v>
      </c>
      <c r="H96" s="127">
        <v>372282.5</v>
      </c>
      <c r="I96" s="119">
        <f t="shared" si="1"/>
        <v>22033.399999999965</v>
      </c>
      <c r="J96" s="524" t="s">
        <v>87</v>
      </c>
      <c r="K96" s="527" t="s">
        <v>87</v>
      </c>
    </row>
    <row r="97" spans="1:11" ht="21.75" customHeight="1" x14ac:dyDescent="0.2">
      <c r="A97" s="490"/>
      <c r="B97" s="501" t="s">
        <v>26</v>
      </c>
      <c r="C97" s="492" t="s">
        <v>7</v>
      </c>
      <c r="D97" s="502"/>
      <c r="E97" s="502"/>
      <c r="F97" s="49" t="s">
        <v>2</v>
      </c>
      <c r="G97" s="81">
        <f>G99</f>
        <v>394315.89999999997</v>
      </c>
      <c r="H97" s="130">
        <v>372282.5</v>
      </c>
      <c r="I97" s="119">
        <f t="shared" si="1"/>
        <v>22033.399999999965</v>
      </c>
      <c r="J97" s="525"/>
      <c r="K97" s="527"/>
    </row>
    <row r="98" spans="1:11" ht="45" customHeight="1" x14ac:dyDescent="0.2">
      <c r="A98" s="490" t="s">
        <v>108</v>
      </c>
      <c r="B98" s="491" t="s">
        <v>190</v>
      </c>
      <c r="C98" s="492" t="s">
        <v>7</v>
      </c>
      <c r="D98" s="493" t="s">
        <v>88</v>
      </c>
      <c r="E98" s="493" t="s">
        <v>89</v>
      </c>
      <c r="F98" s="47" t="s">
        <v>1</v>
      </c>
      <c r="G98" s="80">
        <f>G99</f>
        <v>394315.89999999997</v>
      </c>
      <c r="H98" s="127">
        <v>372282.5</v>
      </c>
      <c r="I98" s="119">
        <f t="shared" si="1"/>
        <v>22033.399999999965</v>
      </c>
      <c r="J98" s="5" t="s">
        <v>162</v>
      </c>
      <c r="K98" s="54">
        <v>31850</v>
      </c>
    </row>
    <row r="99" spans="1:11" ht="113.25" customHeight="1" x14ac:dyDescent="0.2">
      <c r="A99" s="490"/>
      <c r="B99" s="491" t="s">
        <v>27</v>
      </c>
      <c r="C99" s="492" t="s">
        <v>7</v>
      </c>
      <c r="D99" s="494"/>
      <c r="E99" s="494"/>
      <c r="F99" s="49" t="s">
        <v>2</v>
      </c>
      <c r="G99" s="81">
        <f>'[1]Приложение 10 '!$E$153</f>
        <v>394315.89999999997</v>
      </c>
      <c r="H99" s="123">
        <v>372282.5</v>
      </c>
      <c r="I99" s="119">
        <f t="shared" si="1"/>
        <v>22033.399999999965</v>
      </c>
      <c r="J99" s="5" t="s">
        <v>386</v>
      </c>
      <c r="K99" s="34" t="s">
        <v>163</v>
      </c>
    </row>
    <row r="100" spans="1:11" ht="19.5" customHeight="1" x14ac:dyDescent="0.2">
      <c r="A100" s="490" t="s">
        <v>109</v>
      </c>
      <c r="B100" s="501" t="s">
        <v>241</v>
      </c>
      <c r="C100" s="492" t="s">
        <v>8</v>
      </c>
      <c r="D100" s="502" t="s">
        <v>87</v>
      </c>
      <c r="E100" s="502" t="s">
        <v>87</v>
      </c>
      <c r="F100" s="47" t="s">
        <v>1</v>
      </c>
      <c r="G100" s="80">
        <f>G101+G102</f>
        <v>13056.6</v>
      </c>
      <c r="H100" s="127">
        <v>11228</v>
      </c>
      <c r="I100" s="119">
        <f t="shared" si="1"/>
        <v>1828.6000000000004</v>
      </c>
      <c r="J100" s="524" t="s">
        <v>87</v>
      </c>
      <c r="K100" s="523" t="s">
        <v>87</v>
      </c>
    </row>
    <row r="101" spans="1:11" ht="24" customHeight="1" x14ac:dyDescent="0.2">
      <c r="A101" s="490"/>
      <c r="B101" s="501" t="s">
        <v>28</v>
      </c>
      <c r="C101" s="492" t="s">
        <v>8</v>
      </c>
      <c r="D101" s="502"/>
      <c r="E101" s="502"/>
      <c r="F101" s="49" t="s">
        <v>2</v>
      </c>
      <c r="G101" s="81">
        <f>G104</f>
        <v>3402.4</v>
      </c>
      <c r="H101" s="130">
        <v>3402.4</v>
      </c>
      <c r="I101" s="119">
        <f t="shared" si="1"/>
        <v>0</v>
      </c>
      <c r="J101" s="525"/>
      <c r="K101" s="523"/>
    </row>
    <row r="102" spans="1:11" ht="24" customHeight="1" x14ac:dyDescent="0.2">
      <c r="A102" s="490"/>
      <c r="B102" s="501" t="s">
        <v>28</v>
      </c>
      <c r="C102" s="492" t="s">
        <v>8</v>
      </c>
      <c r="D102" s="502"/>
      <c r="E102" s="502"/>
      <c r="F102" s="49" t="s">
        <v>4</v>
      </c>
      <c r="G102" s="81">
        <f>G105</f>
        <v>9654.2000000000007</v>
      </c>
      <c r="H102" s="130">
        <v>7825.6</v>
      </c>
      <c r="I102" s="119">
        <f t="shared" si="1"/>
        <v>1828.6000000000004</v>
      </c>
      <c r="J102" s="525"/>
      <c r="K102" s="523"/>
    </row>
    <row r="103" spans="1:11" ht="24" customHeight="1" x14ac:dyDescent="0.2">
      <c r="A103" s="500" t="s">
        <v>110</v>
      </c>
      <c r="B103" s="518" t="s">
        <v>191</v>
      </c>
      <c r="C103" s="492" t="s">
        <v>8</v>
      </c>
      <c r="D103" s="493" t="s">
        <v>88</v>
      </c>
      <c r="E103" s="493" t="s">
        <v>89</v>
      </c>
      <c r="F103" s="47" t="s">
        <v>1</v>
      </c>
      <c r="G103" s="80">
        <f>G104+G105</f>
        <v>13056.6</v>
      </c>
      <c r="H103" s="127">
        <v>11228</v>
      </c>
      <c r="I103" s="119">
        <f t="shared" si="1"/>
        <v>1828.6000000000004</v>
      </c>
      <c r="J103" s="505" t="s">
        <v>387</v>
      </c>
      <c r="K103" s="514">
        <v>10</v>
      </c>
    </row>
    <row r="104" spans="1:11" ht="36.75" customHeight="1" x14ac:dyDescent="0.2">
      <c r="A104" s="500"/>
      <c r="B104" s="518" t="s">
        <v>29</v>
      </c>
      <c r="C104" s="492" t="s">
        <v>8</v>
      </c>
      <c r="D104" s="494"/>
      <c r="E104" s="494"/>
      <c r="F104" s="49" t="s">
        <v>2</v>
      </c>
      <c r="G104" s="81">
        <f>'[1]Приложение 10 '!$E$158</f>
        <v>3402.4</v>
      </c>
      <c r="H104" s="129">
        <v>3402.4</v>
      </c>
      <c r="I104" s="119">
        <f t="shared" si="1"/>
        <v>0</v>
      </c>
      <c r="J104" s="506"/>
      <c r="K104" s="528"/>
    </row>
    <row r="105" spans="1:11" ht="54" customHeight="1" x14ac:dyDescent="0.2">
      <c r="A105" s="500"/>
      <c r="B105" s="518" t="s">
        <v>29</v>
      </c>
      <c r="C105" s="492" t="s">
        <v>8</v>
      </c>
      <c r="D105" s="494"/>
      <c r="E105" s="494"/>
      <c r="F105" s="49" t="s">
        <v>4</v>
      </c>
      <c r="G105" s="81">
        <f>'[1]Приложение 10 '!$E$160</f>
        <v>9654.2000000000007</v>
      </c>
      <c r="H105" s="122">
        <v>7825.6</v>
      </c>
      <c r="I105" s="119">
        <f t="shared" si="1"/>
        <v>1828.6000000000004</v>
      </c>
      <c r="J105" s="3" t="s">
        <v>388</v>
      </c>
      <c r="K105" s="32">
        <v>100</v>
      </c>
    </row>
    <row r="106" spans="1:11" ht="27" customHeight="1" x14ac:dyDescent="0.2">
      <c r="A106" s="490" t="s">
        <v>111</v>
      </c>
      <c r="B106" s="501" t="s">
        <v>244</v>
      </c>
      <c r="C106" s="492" t="s">
        <v>7</v>
      </c>
      <c r="D106" s="502" t="s">
        <v>87</v>
      </c>
      <c r="E106" s="502" t="s">
        <v>87</v>
      </c>
      <c r="F106" s="47" t="s">
        <v>1</v>
      </c>
      <c r="G106" s="80">
        <f>G107</f>
        <v>56456.200000000004</v>
      </c>
      <c r="H106" s="127">
        <v>56403</v>
      </c>
      <c r="I106" s="119">
        <f t="shared" si="1"/>
        <v>53.200000000004366</v>
      </c>
      <c r="J106" s="524" t="s">
        <v>87</v>
      </c>
      <c r="K106" s="523" t="s">
        <v>87</v>
      </c>
    </row>
    <row r="107" spans="1:11" ht="33" customHeight="1" x14ac:dyDescent="0.2">
      <c r="A107" s="490"/>
      <c r="B107" s="501" t="s">
        <v>30</v>
      </c>
      <c r="C107" s="492" t="s">
        <v>7</v>
      </c>
      <c r="D107" s="502"/>
      <c r="E107" s="502"/>
      <c r="F107" s="49" t="s">
        <v>2</v>
      </c>
      <c r="G107" s="81">
        <f>G109+G111</f>
        <v>56456.200000000004</v>
      </c>
      <c r="H107" s="130">
        <v>56403</v>
      </c>
      <c r="I107" s="119">
        <f t="shared" si="1"/>
        <v>53.200000000004366</v>
      </c>
      <c r="J107" s="525"/>
      <c r="K107" s="523"/>
    </row>
    <row r="108" spans="1:11" ht="23.25" customHeight="1" x14ac:dyDescent="0.2">
      <c r="A108" s="490" t="s">
        <v>112</v>
      </c>
      <c r="B108" s="491" t="s">
        <v>192</v>
      </c>
      <c r="C108" s="492" t="s">
        <v>7</v>
      </c>
      <c r="D108" s="493" t="s">
        <v>88</v>
      </c>
      <c r="E108" s="493" t="s">
        <v>89</v>
      </c>
      <c r="F108" s="47" t="s">
        <v>1</v>
      </c>
      <c r="G108" s="80">
        <f>G109</f>
        <v>52005.9</v>
      </c>
      <c r="H108" s="127">
        <v>52005.9</v>
      </c>
      <c r="I108" s="119">
        <f t="shared" si="1"/>
        <v>0</v>
      </c>
      <c r="J108" s="5" t="s">
        <v>389</v>
      </c>
      <c r="K108" s="34">
        <v>1339</v>
      </c>
    </row>
    <row r="109" spans="1:11" ht="62.25" customHeight="1" x14ac:dyDescent="0.2">
      <c r="A109" s="490"/>
      <c r="B109" s="491" t="s">
        <v>31</v>
      </c>
      <c r="C109" s="492" t="s">
        <v>7</v>
      </c>
      <c r="D109" s="494"/>
      <c r="E109" s="494"/>
      <c r="F109" s="49" t="s">
        <v>2</v>
      </c>
      <c r="G109" s="81">
        <f>'[1]Приложение 10 '!$E$183</f>
        <v>52005.9</v>
      </c>
      <c r="H109" s="123">
        <v>52005.9</v>
      </c>
      <c r="I109" s="119">
        <f t="shared" si="1"/>
        <v>0</v>
      </c>
      <c r="J109" s="5" t="s">
        <v>390</v>
      </c>
      <c r="K109" s="34">
        <v>5</v>
      </c>
    </row>
    <row r="110" spans="1:11" ht="34.5" customHeight="1" x14ac:dyDescent="0.2">
      <c r="A110" s="490" t="s">
        <v>306</v>
      </c>
      <c r="B110" s="491" t="s">
        <v>193</v>
      </c>
      <c r="C110" s="492" t="s">
        <v>7</v>
      </c>
      <c r="D110" s="493" t="s">
        <v>88</v>
      </c>
      <c r="E110" s="493" t="s">
        <v>89</v>
      </c>
      <c r="F110" s="47" t="s">
        <v>1</v>
      </c>
      <c r="G110" s="80">
        <f>G111</f>
        <v>4450.3</v>
      </c>
      <c r="H110" s="127">
        <v>4397.1000000000004</v>
      </c>
      <c r="I110" s="119">
        <f t="shared" si="1"/>
        <v>53.199999999999818</v>
      </c>
      <c r="J110" s="5" t="s">
        <v>373</v>
      </c>
      <c r="K110" s="34">
        <v>141</v>
      </c>
    </row>
    <row r="111" spans="1:11" ht="55.5" customHeight="1" x14ac:dyDescent="0.2">
      <c r="A111" s="490"/>
      <c r="B111" s="491" t="s">
        <v>32</v>
      </c>
      <c r="C111" s="492" t="s">
        <v>7</v>
      </c>
      <c r="D111" s="494"/>
      <c r="E111" s="494"/>
      <c r="F111" s="49" t="s">
        <v>2</v>
      </c>
      <c r="G111" s="81">
        <f>'[1]Приложение 10 '!$E$188</f>
        <v>4450.3</v>
      </c>
      <c r="H111" s="122">
        <v>4397.1000000000004</v>
      </c>
      <c r="I111" s="119">
        <f t="shared" si="1"/>
        <v>53.199999999999818</v>
      </c>
      <c r="J111" s="3" t="s">
        <v>391</v>
      </c>
      <c r="K111" s="32">
        <v>80</v>
      </c>
    </row>
    <row r="112" spans="1:11" ht="22.5" customHeight="1" x14ac:dyDescent="0.2">
      <c r="A112" s="490" t="s">
        <v>113</v>
      </c>
      <c r="B112" s="501" t="s">
        <v>243</v>
      </c>
      <c r="C112" s="492" t="s">
        <v>7</v>
      </c>
      <c r="D112" s="502" t="s">
        <v>87</v>
      </c>
      <c r="E112" s="502" t="s">
        <v>87</v>
      </c>
      <c r="F112" s="47" t="s">
        <v>1</v>
      </c>
      <c r="G112" s="80">
        <f>G113</f>
        <v>435977.6</v>
      </c>
      <c r="H112" s="127">
        <v>442235.69999999995</v>
      </c>
      <c r="I112" s="119">
        <f t="shared" si="1"/>
        <v>-6258.0999999999767</v>
      </c>
      <c r="J112" s="524" t="s">
        <v>87</v>
      </c>
      <c r="K112" s="523" t="s">
        <v>87</v>
      </c>
    </row>
    <row r="113" spans="1:11" ht="22.5" customHeight="1" x14ac:dyDescent="0.2">
      <c r="A113" s="490"/>
      <c r="B113" s="501" t="s">
        <v>33</v>
      </c>
      <c r="C113" s="492" t="s">
        <v>7</v>
      </c>
      <c r="D113" s="502"/>
      <c r="E113" s="502"/>
      <c r="F113" s="49" t="s">
        <v>2</v>
      </c>
      <c r="G113" s="81">
        <f>G115+G117+G119+G121+G123</f>
        <v>435977.6</v>
      </c>
      <c r="H113" s="130">
        <v>442235.69999999995</v>
      </c>
      <c r="I113" s="119">
        <f t="shared" si="1"/>
        <v>-6258.0999999999767</v>
      </c>
      <c r="J113" s="525"/>
      <c r="K113" s="523"/>
    </row>
    <row r="114" spans="1:11" ht="49.5" customHeight="1" x14ac:dyDescent="0.2">
      <c r="A114" s="490" t="s">
        <v>114</v>
      </c>
      <c r="B114" s="491" t="s">
        <v>194</v>
      </c>
      <c r="C114" s="492" t="s">
        <v>7</v>
      </c>
      <c r="D114" s="493" t="s">
        <v>88</v>
      </c>
      <c r="E114" s="493" t="s">
        <v>89</v>
      </c>
      <c r="F114" s="47" t="s">
        <v>1</v>
      </c>
      <c r="G114" s="80">
        <f>G115</f>
        <v>26486.1</v>
      </c>
      <c r="H114" s="127">
        <v>28496.1</v>
      </c>
      <c r="I114" s="119">
        <f t="shared" si="1"/>
        <v>-2010</v>
      </c>
      <c r="J114" s="5" t="s">
        <v>392</v>
      </c>
      <c r="K114" s="39">
        <v>8600</v>
      </c>
    </row>
    <row r="115" spans="1:11" ht="89.25" customHeight="1" x14ac:dyDescent="0.2">
      <c r="A115" s="490"/>
      <c r="B115" s="491" t="s">
        <v>34</v>
      </c>
      <c r="C115" s="492" t="s">
        <v>7</v>
      </c>
      <c r="D115" s="494"/>
      <c r="E115" s="494"/>
      <c r="F115" s="49" t="s">
        <v>2</v>
      </c>
      <c r="G115" s="81">
        <f>'[1]Приложение 10 '!$E$198</f>
        <v>26486.1</v>
      </c>
      <c r="H115" s="123">
        <v>28496.1</v>
      </c>
      <c r="I115" s="119">
        <f t="shared" si="1"/>
        <v>-2010</v>
      </c>
      <c r="J115" s="5" t="s">
        <v>393</v>
      </c>
      <c r="K115" s="38">
        <v>100</v>
      </c>
    </row>
    <row r="116" spans="1:11" ht="51.75" customHeight="1" x14ac:dyDescent="0.2">
      <c r="A116" s="490" t="s">
        <v>115</v>
      </c>
      <c r="B116" s="491" t="s">
        <v>195</v>
      </c>
      <c r="C116" s="492" t="s">
        <v>7</v>
      </c>
      <c r="D116" s="493" t="s">
        <v>88</v>
      </c>
      <c r="E116" s="493" t="s">
        <v>89</v>
      </c>
      <c r="F116" s="47" t="s">
        <v>1</v>
      </c>
      <c r="G116" s="80">
        <f>G117</f>
        <v>22110</v>
      </c>
      <c r="H116" s="127">
        <v>20100</v>
      </c>
      <c r="I116" s="119">
        <f t="shared" si="1"/>
        <v>2010</v>
      </c>
      <c r="J116" s="5" t="s">
        <v>392</v>
      </c>
      <c r="K116" s="39">
        <v>5200</v>
      </c>
    </row>
    <row r="117" spans="1:11" ht="63" customHeight="1" x14ac:dyDescent="0.2">
      <c r="A117" s="490"/>
      <c r="B117" s="491" t="s">
        <v>35</v>
      </c>
      <c r="C117" s="492" t="s">
        <v>7</v>
      </c>
      <c r="D117" s="494"/>
      <c r="E117" s="494"/>
      <c r="F117" s="49" t="s">
        <v>2</v>
      </c>
      <c r="G117" s="81">
        <f>'[1]Приложение 10 '!$E$203</f>
        <v>22110</v>
      </c>
      <c r="H117" s="122">
        <v>20100</v>
      </c>
      <c r="I117" s="119">
        <f t="shared" si="1"/>
        <v>2010</v>
      </c>
      <c r="J117" s="3" t="s">
        <v>394</v>
      </c>
      <c r="K117" s="32">
        <v>100</v>
      </c>
    </row>
    <row r="118" spans="1:11" ht="31.5" customHeight="1" x14ac:dyDescent="0.2">
      <c r="A118" s="529" t="s">
        <v>307</v>
      </c>
      <c r="B118" s="496" t="s">
        <v>196</v>
      </c>
      <c r="C118" s="496" t="s">
        <v>7</v>
      </c>
      <c r="D118" s="493" t="s">
        <v>88</v>
      </c>
      <c r="E118" s="493" t="s">
        <v>89</v>
      </c>
      <c r="F118" s="47" t="s">
        <v>1</v>
      </c>
      <c r="G118" s="80">
        <f>G119</f>
        <v>348475.1</v>
      </c>
      <c r="H118" s="127">
        <v>355999.1</v>
      </c>
      <c r="I118" s="119">
        <f t="shared" si="1"/>
        <v>-7524</v>
      </c>
      <c r="J118" s="5" t="s">
        <v>395</v>
      </c>
      <c r="K118" s="34">
        <v>120450</v>
      </c>
    </row>
    <row r="119" spans="1:11" ht="37.5" customHeight="1" x14ac:dyDescent="0.2">
      <c r="A119" s="530"/>
      <c r="B119" s="512"/>
      <c r="C119" s="512"/>
      <c r="D119" s="494"/>
      <c r="E119" s="494"/>
      <c r="F119" s="49" t="s">
        <v>2</v>
      </c>
      <c r="G119" s="81">
        <f>'[1]Приложение 10 '!$E$208</f>
        <v>348475.1</v>
      </c>
      <c r="H119" s="123">
        <v>355999.1</v>
      </c>
      <c r="I119" s="119">
        <f t="shared" si="1"/>
        <v>-7524</v>
      </c>
      <c r="J119" s="5" t="s">
        <v>396</v>
      </c>
      <c r="K119" s="34">
        <v>100</v>
      </c>
    </row>
    <row r="120" spans="1:11" ht="40.5" customHeight="1" x14ac:dyDescent="0.2">
      <c r="A120" s="490" t="s">
        <v>308</v>
      </c>
      <c r="B120" s="491" t="s">
        <v>197</v>
      </c>
      <c r="C120" s="492" t="s">
        <v>7</v>
      </c>
      <c r="D120" s="493" t="s">
        <v>88</v>
      </c>
      <c r="E120" s="493" t="s">
        <v>89</v>
      </c>
      <c r="F120" s="47" t="s">
        <v>1</v>
      </c>
      <c r="G120" s="80">
        <f>G121</f>
        <v>4121.2</v>
      </c>
      <c r="H120" s="127">
        <v>4121.2</v>
      </c>
      <c r="I120" s="119">
        <f t="shared" si="1"/>
        <v>0</v>
      </c>
      <c r="J120" s="5" t="s">
        <v>389</v>
      </c>
      <c r="K120" s="34">
        <v>2792</v>
      </c>
    </row>
    <row r="121" spans="1:11" ht="38.25" customHeight="1" x14ac:dyDescent="0.2">
      <c r="A121" s="490"/>
      <c r="B121" s="491" t="s">
        <v>36</v>
      </c>
      <c r="C121" s="492" t="s">
        <v>7</v>
      </c>
      <c r="D121" s="494"/>
      <c r="E121" s="494"/>
      <c r="F121" s="49" t="s">
        <v>2</v>
      </c>
      <c r="G121" s="81">
        <f>'[1]Приложение 10 '!$E$213</f>
        <v>4121.2</v>
      </c>
      <c r="H121" s="123">
        <v>4121.2</v>
      </c>
      <c r="I121" s="119">
        <f t="shared" si="1"/>
        <v>0</v>
      </c>
      <c r="J121" s="65" t="s">
        <v>397</v>
      </c>
      <c r="K121" s="26">
        <v>48.5</v>
      </c>
    </row>
    <row r="122" spans="1:11" ht="39.75" customHeight="1" x14ac:dyDescent="0.2">
      <c r="A122" s="490" t="s">
        <v>309</v>
      </c>
      <c r="B122" s="491" t="s">
        <v>198</v>
      </c>
      <c r="C122" s="492" t="s">
        <v>7</v>
      </c>
      <c r="D122" s="493" t="s">
        <v>88</v>
      </c>
      <c r="E122" s="493" t="s">
        <v>89</v>
      </c>
      <c r="F122" s="47" t="s">
        <v>1</v>
      </c>
      <c r="G122" s="80">
        <f>G123</f>
        <v>34785.199999999997</v>
      </c>
      <c r="H122" s="127">
        <v>33519.299999999996</v>
      </c>
      <c r="I122" s="119">
        <f t="shared" si="1"/>
        <v>1265.9000000000015</v>
      </c>
      <c r="J122" s="5" t="s">
        <v>398</v>
      </c>
      <c r="K122" s="34">
        <v>579</v>
      </c>
    </row>
    <row r="123" spans="1:11" ht="54.75" customHeight="1" x14ac:dyDescent="0.2">
      <c r="A123" s="490"/>
      <c r="B123" s="491" t="s">
        <v>37</v>
      </c>
      <c r="C123" s="492" t="s">
        <v>7</v>
      </c>
      <c r="D123" s="494"/>
      <c r="E123" s="494"/>
      <c r="F123" s="49" t="s">
        <v>2</v>
      </c>
      <c r="G123" s="81">
        <f>'[1]Приложение 10 '!$E$218</f>
        <v>34785.199999999997</v>
      </c>
      <c r="H123" s="123">
        <v>33519.299999999996</v>
      </c>
      <c r="I123" s="119">
        <f t="shared" si="1"/>
        <v>1265.9000000000015</v>
      </c>
      <c r="J123" s="5" t="s">
        <v>399</v>
      </c>
      <c r="K123" s="34" t="s">
        <v>164</v>
      </c>
    </row>
    <row r="124" spans="1:11" ht="23.25" customHeight="1" x14ac:dyDescent="0.2">
      <c r="A124" s="490" t="s">
        <v>116</v>
      </c>
      <c r="B124" s="501" t="s">
        <v>242</v>
      </c>
      <c r="C124" s="492" t="s">
        <v>7</v>
      </c>
      <c r="D124" s="502" t="s">
        <v>87</v>
      </c>
      <c r="E124" s="502" t="s">
        <v>87</v>
      </c>
      <c r="F124" s="47" t="s">
        <v>1</v>
      </c>
      <c r="G124" s="80">
        <f>G125</f>
        <v>47629.299999999996</v>
      </c>
      <c r="H124" s="127">
        <v>42126.1</v>
      </c>
      <c r="I124" s="119">
        <f t="shared" si="1"/>
        <v>5503.1999999999971</v>
      </c>
      <c r="J124" s="524" t="s">
        <v>87</v>
      </c>
      <c r="K124" s="523" t="s">
        <v>87</v>
      </c>
    </row>
    <row r="125" spans="1:11" ht="31.5" customHeight="1" x14ac:dyDescent="0.2">
      <c r="A125" s="490"/>
      <c r="B125" s="501" t="s">
        <v>38</v>
      </c>
      <c r="C125" s="492" t="s">
        <v>7</v>
      </c>
      <c r="D125" s="502"/>
      <c r="E125" s="502"/>
      <c r="F125" s="49" t="s">
        <v>2</v>
      </c>
      <c r="G125" s="81">
        <f>G127</f>
        <v>47629.299999999996</v>
      </c>
      <c r="H125" s="130">
        <v>42126.1</v>
      </c>
      <c r="I125" s="119">
        <f t="shared" si="1"/>
        <v>5503.1999999999971</v>
      </c>
      <c r="J125" s="525"/>
      <c r="K125" s="523"/>
    </row>
    <row r="126" spans="1:11" ht="33" customHeight="1" x14ac:dyDescent="0.2">
      <c r="A126" s="490" t="s">
        <v>117</v>
      </c>
      <c r="B126" s="491" t="s">
        <v>199</v>
      </c>
      <c r="C126" s="492" t="s">
        <v>7</v>
      </c>
      <c r="D126" s="493" t="s">
        <v>88</v>
      </c>
      <c r="E126" s="493" t="s">
        <v>89</v>
      </c>
      <c r="F126" s="47" t="s">
        <v>1</v>
      </c>
      <c r="G126" s="80">
        <f>G127</f>
        <v>47629.299999999996</v>
      </c>
      <c r="H126" s="127">
        <v>42126.1</v>
      </c>
      <c r="I126" s="119">
        <f t="shared" si="1"/>
        <v>5503.1999999999971</v>
      </c>
      <c r="J126" s="5" t="s">
        <v>395</v>
      </c>
      <c r="K126" s="34">
        <v>10350</v>
      </c>
    </row>
    <row r="127" spans="1:11" ht="42.75" customHeight="1" x14ac:dyDescent="0.2">
      <c r="A127" s="490"/>
      <c r="B127" s="491" t="s">
        <v>39</v>
      </c>
      <c r="C127" s="492" t="s">
        <v>7</v>
      </c>
      <c r="D127" s="494"/>
      <c r="E127" s="494"/>
      <c r="F127" s="49" t="s">
        <v>2</v>
      </c>
      <c r="G127" s="81">
        <f>'[1]Приложение 10 '!$E$228</f>
        <v>47629.299999999996</v>
      </c>
      <c r="H127" s="122">
        <v>42126.1</v>
      </c>
      <c r="I127" s="119">
        <f t="shared" si="1"/>
        <v>5503.1999999999971</v>
      </c>
      <c r="J127" s="72" t="s">
        <v>400</v>
      </c>
      <c r="K127" s="32">
        <v>130</v>
      </c>
    </row>
    <row r="128" spans="1:11" ht="17.25" customHeight="1" x14ac:dyDescent="0.2">
      <c r="A128" s="490" t="s">
        <v>118</v>
      </c>
      <c r="B128" s="501" t="s">
        <v>261</v>
      </c>
      <c r="C128" s="492" t="s">
        <v>7</v>
      </c>
      <c r="D128" s="502" t="s">
        <v>87</v>
      </c>
      <c r="E128" s="502" t="s">
        <v>87</v>
      </c>
      <c r="F128" s="47" t="s">
        <v>1</v>
      </c>
      <c r="G128" s="80">
        <f>G129+G130</f>
        <v>468068.6</v>
      </c>
      <c r="H128" s="120">
        <v>370398.89999999997</v>
      </c>
      <c r="I128" s="119">
        <f t="shared" si="1"/>
        <v>97669.700000000012</v>
      </c>
      <c r="J128" s="524" t="s">
        <v>87</v>
      </c>
      <c r="K128" s="527" t="s">
        <v>87</v>
      </c>
    </row>
    <row r="129" spans="1:12" ht="19.5" customHeight="1" x14ac:dyDescent="0.2">
      <c r="A129" s="490"/>
      <c r="B129" s="501" t="s">
        <v>40</v>
      </c>
      <c r="C129" s="492" t="s">
        <v>7</v>
      </c>
      <c r="D129" s="502"/>
      <c r="E129" s="502"/>
      <c r="F129" s="49" t="s">
        <v>2</v>
      </c>
      <c r="G129" s="81">
        <f>G132+G137</f>
        <v>393346.1</v>
      </c>
      <c r="H129" s="122">
        <v>295676.39999999997</v>
      </c>
      <c r="I129" s="119">
        <f t="shared" si="1"/>
        <v>97669.700000000012</v>
      </c>
      <c r="J129" s="525"/>
      <c r="K129" s="527"/>
    </row>
    <row r="130" spans="1:12" ht="25.5" customHeight="1" x14ac:dyDescent="0.2">
      <c r="A130" s="490"/>
      <c r="B130" s="501" t="s">
        <v>40</v>
      </c>
      <c r="C130" s="492" t="s">
        <v>7</v>
      </c>
      <c r="D130" s="502"/>
      <c r="E130" s="502"/>
      <c r="F130" s="49" t="s">
        <v>3</v>
      </c>
      <c r="G130" s="81">
        <f>G138</f>
        <v>74722.5</v>
      </c>
      <c r="H130" s="122">
        <v>74722.5</v>
      </c>
      <c r="I130" s="119">
        <f t="shared" si="1"/>
        <v>0</v>
      </c>
      <c r="J130" s="525"/>
      <c r="K130" s="527"/>
    </row>
    <row r="131" spans="1:12" ht="23.25" customHeight="1" x14ac:dyDescent="0.2">
      <c r="A131" s="490" t="s">
        <v>119</v>
      </c>
      <c r="B131" s="491" t="s">
        <v>200</v>
      </c>
      <c r="C131" s="492" t="s">
        <v>7</v>
      </c>
      <c r="D131" s="493" t="s">
        <v>88</v>
      </c>
      <c r="E131" s="493" t="s">
        <v>89</v>
      </c>
      <c r="F131" s="47" t="s">
        <v>1</v>
      </c>
      <c r="G131" s="80">
        <f>G132</f>
        <v>373483.19999999995</v>
      </c>
      <c r="H131" s="120">
        <v>275813.49999999994</v>
      </c>
      <c r="I131" s="119">
        <f t="shared" si="1"/>
        <v>97669.700000000012</v>
      </c>
      <c r="J131" s="505" t="s">
        <v>401</v>
      </c>
      <c r="K131" s="503">
        <v>119165</v>
      </c>
    </row>
    <row r="132" spans="1:12" ht="15.75" customHeight="1" x14ac:dyDescent="0.2">
      <c r="A132" s="490"/>
      <c r="B132" s="491" t="s">
        <v>41</v>
      </c>
      <c r="C132" s="492" t="s">
        <v>7</v>
      </c>
      <c r="D132" s="494"/>
      <c r="E132" s="494"/>
      <c r="F132" s="496" t="s">
        <v>2</v>
      </c>
      <c r="G132" s="577">
        <f>'[1]Приложение 10 '!$E$238</f>
        <v>373483.19999999995</v>
      </c>
      <c r="H132" s="520">
        <v>275813.49999999994</v>
      </c>
      <c r="I132" s="521">
        <f t="shared" si="1"/>
        <v>97669.700000000012</v>
      </c>
      <c r="J132" s="506"/>
      <c r="K132" s="503"/>
    </row>
    <row r="133" spans="1:12" ht="32.25" customHeight="1" x14ac:dyDescent="0.2">
      <c r="A133" s="490"/>
      <c r="B133" s="491" t="s">
        <v>41</v>
      </c>
      <c r="C133" s="492" t="s">
        <v>7</v>
      </c>
      <c r="D133" s="494"/>
      <c r="E133" s="494"/>
      <c r="F133" s="512"/>
      <c r="G133" s="578"/>
      <c r="H133" s="520"/>
      <c r="I133" s="584"/>
      <c r="J133" s="68" t="s">
        <v>402</v>
      </c>
      <c r="K133" s="51">
        <v>1625</v>
      </c>
      <c r="L133" s="21"/>
    </row>
    <row r="134" spans="1:12" ht="12.75" customHeight="1" x14ac:dyDescent="0.2">
      <c r="A134" s="490"/>
      <c r="B134" s="491" t="s">
        <v>41</v>
      </c>
      <c r="C134" s="492" t="s">
        <v>7</v>
      </c>
      <c r="D134" s="494"/>
      <c r="E134" s="494"/>
      <c r="F134" s="512"/>
      <c r="G134" s="578"/>
      <c r="H134" s="520"/>
      <c r="I134" s="584"/>
      <c r="J134" s="533" t="s">
        <v>403</v>
      </c>
      <c r="K134" s="511">
        <v>20</v>
      </c>
    </row>
    <row r="135" spans="1:12" ht="19.5" customHeight="1" x14ac:dyDescent="0.2">
      <c r="A135" s="490"/>
      <c r="B135" s="491" t="s">
        <v>41</v>
      </c>
      <c r="C135" s="492" t="s">
        <v>7</v>
      </c>
      <c r="D135" s="495"/>
      <c r="E135" s="495"/>
      <c r="F135" s="497"/>
      <c r="G135" s="579"/>
      <c r="H135" s="520"/>
      <c r="I135" s="522"/>
      <c r="J135" s="534"/>
      <c r="K135" s="511"/>
    </row>
    <row r="136" spans="1:12" ht="35.25" customHeight="1" x14ac:dyDescent="0.2">
      <c r="A136" s="490" t="s">
        <v>295</v>
      </c>
      <c r="B136" s="496" t="s">
        <v>273</v>
      </c>
      <c r="C136" s="496" t="s">
        <v>7</v>
      </c>
      <c r="D136" s="493" t="s">
        <v>88</v>
      </c>
      <c r="E136" s="493" t="s">
        <v>89</v>
      </c>
      <c r="F136" s="47" t="s">
        <v>1</v>
      </c>
      <c r="G136" s="80">
        <f>G137+G138</f>
        <v>94585.4</v>
      </c>
      <c r="H136" s="119">
        <v>94585.4</v>
      </c>
      <c r="I136" s="119">
        <f t="shared" si="1"/>
        <v>0</v>
      </c>
      <c r="J136" s="61" t="s">
        <v>404</v>
      </c>
      <c r="K136" s="51">
        <v>1705</v>
      </c>
    </row>
    <row r="137" spans="1:12" ht="65.25" customHeight="1" x14ac:dyDescent="0.2">
      <c r="A137" s="490"/>
      <c r="B137" s="512"/>
      <c r="C137" s="512"/>
      <c r="D137" s="494"/>
      <c r="E137" s="494"/>
      <c r="F137" s="49" t="s">
        <v>2</v>
      </c>
      <c r="G137" s="81">
        <f>'[1]Приложение 10 '!$E$243</f>
        <v>19862.900000000001</v>
      </c>
      <c r="H137" s="123">
        <v>19862.900000000001</v>
      </c>
      <c r="I137" s="119">
        <f t="shared" si="1"/>
        <v>0</v>
      </c>
      <c r="J137" s="53" t="s">
        <v>275</v>
      </c>
      <c r="K137" s="54">
        <v>100</v>
      </c>
    </row>
    <row r="138" spans="1:12" ht="42" customHeight="1" x14ac:dyDescent="0.2">
      <c r="A138" s="490"/>
      <c r="B138" s="512"/>
      <c r="C138" s="512"/>
      <c r="D138" s="494"/>
      <c r="E138" s="494"/>
      <c r="F138" s="496" t="s">
        <v>3</v>
      </c>
      <c r="G138" s="577">
        <f>'[1]Приложение 10 '!$E$244</f>
        <v>74722.5</v>
      </c>
      <c r="H138" s="498">
        <v>74722.5</v>
      </c>
      <c r="I138" s="521">
        <f t="shared" si="1"/>
        <v>0</v>
      </c>
      <c r="J138" s="55" t="s">
        <v>276</v>
      </c>
      <c r="K138" s="51">
        <v>100</v>
      </c>
    </row>
    <row r="139" spans="1:12" ht="19.5" customHeight="1" x14ac:dyDescent="0.2">
      <c r="A139" s="490"/>
      <c r="B139" s="512"/>
      <c r="C139" s="512"/>
      <c r="D139" s="494"/>
      <c r="E139" s="494"/>
      <c r="F139" s="512"/>
      <c r="G139" s="578"/>
      <c r="H139" s="513"/>
      <c r="I139" s="584"/>
      <c r="J139" s="533" t="s">
        <v>317</v>
      </c>
      <c r="K139" s="531">
        <v>121</v>
      </c>
    </row>
    <row r="140" spans="1:12" ht="28.5" customHeight="1" x14ac:dyDescent="0.2">
      <c r="A140" s="490"/>
      <c r="B140" s="497"/>
      <c r="C140" s="497"/>
      <c r="D140" s="495"/>
      <c r="E140" s="495"/>
      <c r="F140" s="497"/>
      <c r="G140" s="579"/>
      <c r="H140" s="499"/>
      <c r="I140" s="522"/>
      <c r="J140" s="534"/>
      <c r="K140" s="532"/>
    </row>
    <row r="141" spans="1:12" ht="22.5" customHeight="1" x14ac:dyDescent="0.2">
      <c r="A141" s="490" t="s">
        <v>120</v>
      </c>
      <c r="B141" s="501" t="s">
        <v>245</v>
      </c>
      <c r="C141" s="492" t="s">
        <v>7</v>
      </c>
      <c r="D141" s="502" t="s">
        <v>87</v>
      </c>
      <c r="E141" s="502" t="s">
        <v>87</v>
      </c>
      <c r="F141" s="47" t="s">
        <v>1</v>
      </c>
      <c r="G141" s="80">
        <f>G142+G143</f>
        <v>1894905.7999999998</v>
      </c>
      <c r="H141" s="120">
        <v>1769673.3</v>
      </c>
      <c r="I141" s="119">
        <f t="shared" si="1"/>
        <v>125232.49999999977</v>
      </c>
      <c r="J141" s="524" t="s">
        <v>87</v>
      </c>
      <c r="K141" s="523" t="s">
        <v>87</v>
      </c>
    </row>
    <row r="142" spans="1:12" ht="22.5" customHeight="1" x14ac:dyDescent="0.2">
      <c r="A142" s="490"/>
      <c r="B142" s="501" t="s">
        <v>42</v>
      </c>
      <c r="C142" s="492" t="s">
        <v>7</v>
      </c>
      <c r="D142" s="502"/>
      <c r="E142" s="502"/>
      <c r="F142" s="49" t="s">
        <v>2</v>
      </c>
      <c r="G142" s="81">
        <f>G145+G147+G149+G152+G155+G158</f>
        <v>1253017.2</v>
      </c>
      <c r="H142" s="122">
        <v>891477.9</v>
      </c>
      <c r="I142" s="119">
        <f t="shared" si="1"/>
        <v>361539.29999999993</v>
      </c>
      <c r="J142" s="525"/>
      <c r="K142" s="523"/>
    </row>
    <row r="143" spans="1:12" ht="22.5" customHeight="1" x14ac:dyDescent="0.2">
      <c r="A143" s="490"/>
      <c r="B143" s="501" t="s">
        <v>42</v>
      </c>
      <c r="C143" s="492" t="s">
        <v>7</v>
      </c>
      <c r="D143" s="502"/>
      <c r="E143" s="502"/>
      <c r="F143" s="49" t="s">
        <v>3</v>
      </c>
      <c r="G143" s="81">
        <f>G150+G153+G161</f>
        <v>641888.6</v>
      </c>
      <c r="H143" s="122">
        <v>878195.4</v>
      </c>
      <c r="I143" s="119">
        <f t="shared" ref="I143:I150" si="2">G143-H143</f>
        <v>-236306.80000000005</v>
      </c>
      <c r="J143" s="525"/>
      <c r="K143" s="523"/>
    </row>
    <row r="144" spans="1:12" ht="60.75" customHeight="1" x14ac:dyDescent="0.2">
      <c r="A144" s="490" t="s">
        <v>121</v>
      </c>
      <c r="B144" s="491" t="s">
        <v>201</v>
      </c>
      <c r="C144" s="492" t="s">
        <v>7</v>
      </c>
      <c r="D144" s="493" t="s">
        <v>88</v>
      </c>
      <c r="E144" s="493" t="s">
        <v>89</v>
      </c>
      <c r="F144" s="47" t="s">
        <v>1</v>
      </c>
      <c r="G144" s="80">
        <f>G145</f>
        <v>1113625.7999999998</v>
      </c>
      <c r="H144" s="127">
        <v>772857.4</v>
      </c>
      <c r="I144" s="119">
        <f t="shared" si="2"/>
        <v>340768.39999999979</v>
      </c>
      <c r="J144" s="5" t="s">
        <v>334</v>
      </c>
      <c r="K144" s="34">
        <v>65185</v>
      </c>
    </row>
    <row r="145" spans="1:16" ht="47.25" customHeight="1" x14ac:dyDescent="0.2">
      <c r="A145" s="490"/>
      <c r="B145" s="491" t="s">
        <v>43</v>
      </c>
      <c r="C145" s="492" t="s">
        <v>7</v>
      </c>
      <c r="D145" s="494"/>
      <c r="E145" s="494"/>
      <c r="F145" s="49" t="s">
        <v>2</v>
      </c>
      <c r="G145" s="81">
        <f>'[1]Приложение 10 '!$E$253</f>
        <v>1113625.7999999998</v>
      </c>
      <c r="H145" s="123">
        <v>772857.4</v>
      </c>
      <c r="I145" s="119">
        <f t="shared" si="2"/>
        <v>340768.39999999979</v>
      </c>
      <c r="J145" s="5" t="s">
        <v>335</v>
      </c>
      <c r="K145" s="25">
        <v>95.5</v>
      </c>
    </row>
    <row r="146" spans="1:16" ht="51" customHeight="1" x14ac:dyDescent="0.2">
      <c r="A146" s="500" t="s">
        <v>274</v>
      </c>
      <c r="B146" s="518" t="s">
        <v>202</v>
      </c>
      <c r="C146" s="492" t="s">
        <v>7</v>
      </c>
      <c r="D146" s="493" t="s">
        <v>88</v>
      </c>
      <c r="E146" s="493" t="s">
        <v>89</v>
      </c>
      <c r="F146" s="47" t="s">
        <v>1</v>
      </c>
      <c r="G146" s="80">
        <f>G147</f>
        <v>132851.5</v>
      </c>
      <c r="H146" s="127">
        <v>112289.7</v>
      </c>
      <c r="I146" s="119">
        <f t="shared" si="2"/>
        <v>20561.800000000003</v>
      </c>
      <c r="J146" s="5" t="s">
        <v>336</v>
      </c>
      <c r="K146" s="34">
        <v>70</v>
      </c>
    </row>
    <row r="147" spans="1:16" ht="60" customHeight="1" x14ac:dyDescent="0.2">
      <c r="A147" s="500"/>
      <c r="B147" s="518" t="s">
        <v>44</v>
      </c>
      <c r="C147" s="492" t="s">
        <v>7</v>
      </c>
      <c r="D147" s="494"/>
      <c r="E147" s="494"/>
      <c r="F147" s="49" t="s">
        <v>2</v>
      </c>
      <c r="G147" s="81">
        <f>'[1]Приложение 10 '!$E$258</f>
        <v>132851.5</v>
      </c>
      <c r="H147" s="123">
        <v>112289.7</v>
      </c>
      <c r="I147" s="119">
        <f t="shared" si="2"/>
        <v>20561.800000000003</v>
      </c>
      <c r="J147" s="33" t="s">
        <v>335</v>
      </c>
      <c r="K147" s="26">
        <v>96</v>
      </c>
    </row>
    <row r="148" spans="1:16" ht="80.25" customHeight="1" x14ac:dyDescent="0.2">
      <c r="A148" s="500" t="s">
        <v>310</v>
      </c>
      <c r="B148" s="518" t="s">
        <v>203</v>
      </c>
      <c r="C148" s="492" t="s">
        <v>7</v>
      </c>
      <c r="D148" s="493" t="s">
        <v>88</v>
      </c>
      <c r="E148" s="493" t="s">
        <v>89</v>
      </c>
      <c r="F148" s="47" t="s">
        <v>1</v>
      </c>
      <c r="G148" s="80">
        <f>G150</f>
        <v>6394.8</v>
      </c>
      <c r="H148" s="120">
        <v>6394.8</v>
      </c>
      <c r="I148" s="119">
        <f t="shared" si="2"/>
        <v>0</v>
      </c>
      <c r="J148" s="537" t="s">
        <v>405</v>
      </c>
      <c r="K148" s="511">
        <v>1400</v>
      </c>
      <c r="L148" s="535" t="s">
        <v>340</v>
      </c>
      <c r="M148" s="536"/>
    </row>
    <row r="149" spans="1:16" ht="44.25" customHeight="1" x14ac:dyDescent="0.2">
      <c r="A149" s="500"/>
      <c r="B149" s="518" t="s">
        <v>45</v>
      </c>
      <c r="C149" s="492" t="s">
        <v>7</v>
      </c>
      <c r="D149" s="494"/>
      <c r="E149" s="494"/>
      <c r="F149" s="49" t="s">
        <v>2</v>
      </c>
      <c r="G149" s="81">
        <v>0</v>
      </c>
      <c r="H149" s="122">
        <v>0</v>
      </c>
      <c r="I149" s="119">
        <f t="shared" si="2"/>
        <v>0</v>
      </c>
      <c r="J149" s="537"/>
      <c r="K149" s="511"/>
      <c r="L149" s="535"/>
      <c r="M149" s="536"/>
    </row>
    <row r="150" spans="1:16" ht="96.75" customHeight="1" x14ac:dyDescent="0.2">
      <c r="A150" s="500"/>
      <c r="B150" s="518" t="s">
        <v>45</v>
      </c>
      <c r="C150" s="492" t="s">
        <v>7</v>
      </c>
      <c r="D150" s="494"/>
      <c r="E150" s="494"/>
      <c r="F150" s="49" t="s">
        <v>3</v>
      </c>
      <c r="G150" s="81">
        <f>'[1]Приложение 10 '!$E$264</f>
        <v>6394.8</v>
      </c>
      <c r="H150" s="122">
        <v>6394.8</v>
      </c>
      <c r="I150" s="119">
        <f t="shared" si="2"/>
        <v>0</v>
      </c>
      <c r="J150" s="72" t="s">
        <v>406</v>
      </c>
      <c r="K150" s="26">
        <v>95.5</v>
      </c>
    </row>
    <row r="151" spans="1:16" s="21" customFormat="1" ht="38.25" customHeight="1" x14ac:dyDescent="0.2">
      <c r="A151" s="588" t="s">
        <v>311</v>
      </c>
      <c r="B151" s="589" t="s">
        <v>45</v>
      </c>
      <c r="C151" s="587" t="s">
        <v>7</v>
      </c>
      <c r="D151" s="585" t="s">
        <v>88</v>
      </c>
      <c r="E151" s="585" t="s">
        <v>89</v>
      </c>
      <c r="F151" s="84" t="s">
        <v>1</v>
      </c>
      <c r="G151" s="89">
        <f>G152+G153</f>
        <v>995.4</v>
      </c>
      <c r="H151" s="122"/>
      <c r="I151" s="122"/>
      <c r="J151" s="90"/>
      <c r="K151" s="91"/>
    </row>
    <row r="152" spans="1:16" s="21" customFormat="1" ht="42" customHeight="1" x14ac:dyDescent="0.2">
      <c r="A152" s="588"/>
      <c r="B152" s="590"/>
      <c r="C152" s="587" t="s">
        <v>7</v>
      </c>
      <c r="D152" s="586"/>
      <c r="E152" s="586"/>
      <c r="F152" s="92" t="s">
        <v>2</v>
      </c>
      <c r="G152" s="89">
        <f>'[1]Приложение 10 '!$E$268</f>
        <v>209.1</v>
      </c>
      <c r="H152" s="122"/>
      <c r="I152" s="122"/>
      <c r="J152" s="90"/>
      <c r="K152" s="91"/>
    </row>
    <row r="153" spans="1:16" s="21" customFormat="1" ht="71.25" customHeight="1" x14ac:dyDescent="0.2">
      <c r="A153" s="588"/>
      <c r="B153" s="591"/>
      <c r="C153" s="587" t="s">
        <v>7</v>
      </c>
      <c r="D153" s="586"/>
      <c r="E153" s="586"/>
      <c r="F153" s="92" t="s">
        <v>3</v>
      </c>
      <c r="G153" s="89">
        <f>'[1]Приложение 10 '!$E$269</f>
        <v>786.3</v>
      </c>
      <c r="H153" s="122"/>
      <c r="I153" s="122"/>
      <c r="J153" s="90"/>
      <c r="K153" s="91"/>
    </row>
    <row r="154" spans="1:16" ht="38.25" customHeight="1" x14ac:dyDescent="0.2">
      <c r="A154" s="490" t="s">
        <v>312</v>
      </c>
      <c r="B154" s="491" t="s">
        <v>204</v>
      </c>
      <c r="C154" s="492" t="s">
        <v>7</v>
      </c>
      <c r="D154" s="493" t="s">
        <v>88</v>
      </c>
      <c r="E154" s="493" t="s">
        <v>89</v>
      </c>
      <c r="F154" s="47" t="s">
        <v>1</v>
      </c>
      <c r="G154" s="80">
        <f>G156</f>
        <v>237585.7</v>
      </c>
      <c r="H154" s="120">
        <v>237093.1</v>
      </c>
      <c r="I154" s="119">
        <f t="shared" ref="I154:I218" si="3">G154-H154</f>
        <v>492.60000000000582</v>
      </c>
      <c r="J154" s="537" t="s">
        <v>334</v>
      </c>
      <c r="K154" s="503">
        <v>26978</v>
      </c>
    </row>
    <row r="155" spans="1:16" ht="27" customHeight="1" x14ac:dyDescent="0.2">
      <c r="A155" s="490"/>
      <c r="B155" s="491" t="s">
        <v>46</v>
      </c>
      <c r="C155" s="492" t="s">
        <v>7</v>
      </c>
      <c r="D155" s="494"/>
      <c r="E155" s="494"/>
      <c r="F155" s="49" t="s">
        <v>2</v>
      </c>
      <c r="G155" s="81">
        <v>0</v>
      </c>
      <c r="H155" s="122">
        <v>0</v>
      </c>
      <c r="I155" s="119">
        <f t="shared" si="3"/>
        <v>0</v>
      </c>
      <c r="J155" s="537"/>
      <c r="K155" s="503"/>
    </row>
    <row r="156" spans="1:16" ht="82.5" customHeight="1" x14ac:dyDescent="0.2">
      <c r="A156" s="490"/>
      <c r="B156" s="491" t="s">
        <v>46</v>
      </c>
      <c r="C156" s="492" t="s">
        <v>7</v>
      </c>
      <c r="D156" s="494"/>
      <c r="E156" s="494"/>
      <c r="F156" s="49" t="s">
        <v>3</v>
      </c>
      <c r="G156" s="81">
        <f>'[1]Приложение 10 '!$E$274</f>
        <v>237585.7</v>
      </c>
      <c r="H156" s="122">
        <v>237093.1</v>
      </c>
      <c r="I156" s="119">
        <f t="shared" si="3"/>
        <v>492.60000000000582</v>
      </c>
      <c r="J156" s="72" t="s">
        <v>361</v>
      </c>
      <c r="K156" s="26">
        <v>95.5</v>
      </c>
    </row>
    <row r="157" spans="1:16" ht="40.5" customHeight="1" x14ac:dyDescent="0.2">
      <c r="A157" s="490" t="s">
        <v>313</v>
      </c>
      <c r="B157" s="491" t="s">
        <v>205</v>
      </c>
      <c r="C157" s="492" t="s">
        <v>7</v>
      </c>
      <c r="D157" s="493" t="s">
        <v>88</v>
      </c>
      <c r="E157" s="493" t="s">
        <v>89</v>
      </c>
      <c r="F157" s="47" t="s">
        <v>1</v>
      </c>
      <c r="G157" s="80">
        <f>G158</f>
        <v>6330.8</v>
      </c>
      <c r="H157" s="127">
        <v>6330.8</v>
      </c>
      <c r="I157" s="119">
        <f t="shared" si="3"/>
        <v>0</v>
      </c>
      <c r="J157" s="5" t="s">
        <v>345</v>
      </c>
      <c r="K157" s="34">
        <v>3999</v>
      </c>
    </row>
    <row r="158" spans="1:16" ht="74.25" customHeight="1" x14ac:dyDescent="0.2">
      <c r="A158" s="490"/>
      <c r="B158" s="491" t="s">
        <v>47</v>
      </c>
      <c r="C158" s="492" t="s">
        <v>7</v>
      </c>
      <c r="D158" s="494"/>
      <c r="E158" s="494"/>
      <c r="F158" s="49" t="s">
        <v>2</v>
      </c>
      <c r="G158" s="81">
        <f>'[1]Приложение 10 '!$E$278</f>
        <v>6330.8</v>
      </c>
      <c r="H158" s="123">
        <v>6330.8</v>
      </c>
      <c r="I158" s="119">
        <f t="shared" si="3"/>
        <v>0</v>
      </c>
      <c r="J158" s="5" t="s">
        <v>362</v>
      </c>
      <c r="K158" s="32" t="s">
        <v>163</v>
      </c>
    </row>
    <row r="159" spans="1:16" ht="58.5" customHeight="1" x14ac:dyDescent="0.2">
      <c r="A159" s="490" t="s">
        <v>447</v>
      </c>
      <c r="B159" s="516" t="s">
        <v>318</v>
      </c>
      <c r="C159" s="492" t="s">
        <v>7</v>
      </c>
      <c r="D159" s="493" t="s">
        <v>88</v>
      </c>
      <c r="E159" s="493" t="s">
        <v>89</v>
      </c>
      <c r="F159" s="47" t="s">
        <v>1</v>
      </c>
      <c r="G159" s="80">
        <f>G161</f>
        <v>634707.5</v>
      </c>
      <c r="H159" s="120">
        <v>634707.5</v>
      </c>
      <c r="I159" s="119">
        <f t="shared" si="3"/>
        <v>0</v>
      </c>
      <c r="J159" s="55" t="s">
        <v>334</v>
      </c>
      <c r="K159" s="50">
        <v>43064</v>
      </c>
    </row>
    <row r="160" spans="1:16" ht="47.25" customHeight="1" x14ac:dyDescent="0.2">
      <c r="A160" s="490"/>
      <c r="B160" s="516"/>
      <c r="C160" s="492" t="s">
        <v>7</v>
      </c>
      <c r="D160" s="494"/>
      <c r="E160" s="494"/>
      <c r="F160" s="49" t="s">
        <v>2</v>
      </c>
      <c r="G160" s="81">
        <v>0</v>
      </c>
      <c r="H160" s="122">
        <v>0</v>
      </c>
      <c r="I160" s="119">
        <f t="shared" si="3"/>
        <v>0</v>
      </c>
      <c r="J160" s="510" t="s">
        <v>361</v>
      </c>
      <c r="K160" s="538">
        <v>95.5</v>
      </c>
      <c r="L160" s="539"/>
      <c r="M160" s="540"/>
      <c r="N160" s="540"/>
      <c r="O160" s="540"/>
      <c r="P160" s="540"/>
    </row>
    <row r="161" spans="1:16" ht="34.5" customHeight="1" x14ac:dyDescent="0.2">
      <c r="A161" s="490"/>
      <c r="B161" s="516"/>
      <c r="C161" s="492" t="s">
        <v>7</v>
      </c>
      <c r="D161" s="494"/>
      <c r="E161" s="494"/>
      <c r="F161" s="49" t="s">
        <v>3</v>
      </c>
      <c r="G161" s="81">
        <f>'[1]Приложение 10 '!$E$284</f>
        <v>634707.5</v>
      </c>
      <c r="H161" s="122">
        <v>634707.5</v>
      </c>
      <c r="I161" s="119">
        <f t="shared" si="3"/>
        <v>0</v>
      </c>
      <c r="J161" s="510"/>
      <c r="K161" s="538"/>
      <c r="L161" s="539"/>
      <c r="M161" s="540"/>
      <c r="N161" s="540"/>
      <c r="O161" s="540"/>
      <c r="P161" s="540"/>
    </row>
    <row r="162" spans="1:16" ht="19.5" customHeight="1" x14ac:dyDescent="0.2">
      <c r="A162" s="529" t="s">
        <v>122</v>
      </c>
      <c r="B162" s="482" t="s">
        <v>266</v>
      </c>
      <c r="C162" s="492" t="s">
        <v>7</v>
      </c>
      <c r="D162" s="493" t="s">
        <v>88</v>
      </c>
      <c r="E162" s="493" t="s">
        <v>89</v>
      </c>
      <c r="F162" s="47" t="s">
        <v>1</v>
      </c>
      <c r="G162" s="80">
        <f>G163+G164</f>
        <v>195000</v>
      </c>
      <c r="H162" s="120">
        <v>195000</v>
      </c>
      <c r="I162" s="119">
        <f t="shared" si="3"/>
        <v>0</v>
      </c>
      <c r="J162" s="524" t="s">
        <v>87</v>
      </c>
      <c r="K162" s="524" t="s">
        <v>87</v>
      </c>
    </row>
    <row r="163" spans="1:16" ht="19.5" customHeight="1" x14ac:dyDescent="0.2">
      <c r="A163" s="530"/>
      <c r="B163" s="483"/>
      <c r="C163" s="492" t="s">
        <v>7</v>
      </c>
      <c r="D163" s="494"/>
      <c r="E163" s="494"/>
      <c r="F163" s="49" t="s">
        <v>2</v>
      </c>
      <c r="G163" s="81">
        <f>G166</f>
        <v>33326.300000000003</v>
      </c>
      <c r="H163" s="122">
        <v>33326.300000000003</v>
      </c>
      <c r="I163" s="119">
        <f t="shared" si="3"/>
        <v>0</v>
      </c>
      <c r="J163" s="525"/>
      <c r="K163" s="525"/>
    </row>
    <row r="164" spans="1:16" ht="19.5" customHeight="1" x14ac:dyDescent="0.2">
      <c r="A164" s="530"/>
      <c r="B164" s="483"/>
      <c r="C164" s="492" t="s">
        <v>7</v>
      </c>
      <c r="D164" s="494"/>
      <c r="E164" s="494"/>
      <c r="F164" s="49" t="s">
        <v>3</v>
      </c>
      <c r="G164" s="81">
        <f>G167</f>
        <v>161673.70000000001</v>
      </c>
      <c r="H164" s="122">
        <v>161673.70000000001</v>
      </c>
      <c r="I164" s="119">
        <f t="shared" si="3"/>
        <v>0</v>
      </c>
      <c r="J164" s="525"/>
      <c r="K164" s="525"/>
    </row>
    <row r="165" spans="1:16" ht="23.25" customHeight="1" x14ac:dyDescent="0.2">
      <c r="A165" s="529" t="s">
        <v>123</v>
      </c>
      <c r="B165" s="507" t="s">
        <v>326</v>
      </c>
      <c r="C165" s="492" t="s">
        <v>7</v>
      </c>
      <c r="D165" s="493" t="s">
        <v>88</v>
      </c>
      <c r="E165" s="493" t="s">
        <v>89</v>
      </c>
      <c r="F165" s="47" t="s">
        <v>1</v>
      </c>
      <c r="G165" s="80">
        <f>G166+G167</f>
        <v>195000</v>
      </c>
      <c r="H165" s="120">
        <v>195000</v>
      </c>
      <c r="I165" s="119">
        <f t="shared" si="3"/>
        <v>0</v>
      </c>
      <c r="J165" s="505" t="s">
        <v>363</v>
      </c>
      <c r="K165" s="511">
        <v>323</v>
      </c>
    </row>
    <row r="166" spans="1:16" ht="24" customHeight="1" x14ac:dyDescent="0.2">
      <c r="A166" s="530"/>
      <c r="B166" s="508"/>
      <c r="C166" s="492" t="s">
        <v>7</v>
      </c>
      <c r="D166" s="494"/>
      <c r="E166" s="494"/>
      <c r="F166" s="49" t="s">
        <v>2</v>
      </c>
      <c r="G166" s="81">
        <f>'[1]Приложение 10 '!$E$293</f>
        <v>33326.300000000003</v>
      </c>
      <c r="H166" s="122">
        <v>33326.300000000003</v>
      </c>
      <c r="I166" s="119">
        <f t="shared" si="3"/>
        <v>0</v>
      </c>
      <c r="J166" s="506"/>
      <c r="K166" s="511"/>
    </row>
    <row r="167" spans="1:16" ht="44.25" customHeight="1" x14ac:dyDescent="0.2">
      <c r="A167" s="530"/>
      <c r="B167" s="508"/>
      <c r="C167" s="492" t="s">
        <v>7</v>
      </c>
      <c r="D167" s="494"/>
      <c r="E167" s="494"/>
      <c r="F167" s="49" t="s">
        <v>3</v>
      </c>
      <c r="G167" s="81">
        <f>'[1]Приложение 10 '!$E$294</f>
        <v>161673.70000000001</v>
      </c>
      <c r="H167" s="123">
        <v>161673.70000000001</v>
      </c>
      <c r="I167" s="119">
        <f t="shared" si="3"/>
        <v>0</v>
      </c>
      <c r="J167" s="5" t="s">
        <v>364</v>
      </c>
      <c r="K167" s="54" t="s">
        <v>161</v>
      </c>
    </row>
    <row r="168" spans="1:16" ht="19.5" customHeight="1" x14ac:dyDescent="0.2">
      <c r="A168" s="529" t="s">
        <v>296</v>
      </c>
      <c r="B168" s="541" t="s">
        <v>267</v>
      </c>
      <c r="C168" s="492" t="s">
        <v>7</v>
      </c>
      <c r="D168" s="493" t="s">
        <v>88</v>
      </c>
      <c r="E168" s="493" t="s">
        <v>89</v>
      </c>
      <c r="F168" s="47" t="s">
        <v>1</v>
      </c>
      <c r="G168" s="80">
        <f>G169+G170</f>
        <v>292679.2</v>
      </c>
      <c r="H168" s="127">
        <v>292679.2</v>
      </c>
      <c r="I168" s="119">
        <f t="shared" si="3"/>
        <v>0</v>
      </c>
      <c r="J168" s="524" t="s">
        <v>87</v>
      </c>
      <c r="K168" s="524" t="s">
        <v>87</v>
      </c>
    </row>
    <row r="169" spans="1:16" ht="19.5" customHeight="1" x14ac:dyDescent="0.2">
      <c r="A169" s="530"/>
      <c r="B169" s="542"/>
      <c r="C169" s="492" t="s">
        <v>7</v>
      </c>
      <c r="D169" s="494"/>
      <c r="E169" s="494"/>
      <c r="F169" s="49" t="s">
        <v>2</v>
      </c>
      <c r="G169" s="81">
        <f>G172+G174</f>
        <v>100962.6</v>
      </c>
      <c r="H169" s="130">
        <v>100962.6</v>
      </c>
      <c r="I169" s="119">
        <f t="shared" si="3"/>
        <v>0</v>
      </c>
      <c r="J169" s="525"/>
      <c r="K169" s="525"/>
    </row>
    <row r="170" spans="1:16" ht="19.5" customHeight="1" x14ac:dyDescent="0.2">
      <c r="A170" s="530"/>
      <c r="B170" s="542"/>
      <c r="C170" s="492" t="s">
        <v>7</v>
      </c>
      <c r="D170" s="494"/>
      <c r="E170" s="494"/>
      <c r="F170" s="49" t="s">
        <v>3</v>
      </c>
      <c r="G170" s="81">
        <f>G173</f>
        <v>191716.6</v>
      </c>
      <c r="H170" s="130">
        <v>191716.6</v>
      </c>
      <c r="I170" s="119">
        <f t="shared" si="3"/>
        <v>0</v>
      </c>
      <c r="J170" s="525"/>
      <c r="K170" s="525"/>
    </row>
    <row r="171" spans="1:16" ht="23.25" customHeight="1" x14ac:dyDescent="0.2">
      <c r="A171" s="529" t="s">
        <v>297</v>
      </c>
      <c r="B171" s="507" t="s">
        <v>322</v>
      </c>
      <c r="C171" s="492" t="s">
        <v>7</v>
      </c>
      <c r="D171" s="493" t="s">
        <v>88</v>
      </c>
      <c r="E171" s="493" t="s">
        <v>89</v>
      </c>
      <c r="F171" s="47" t="s">
        <v>1</v>
      </c>
      <c r="G171" s="80">
        <f>G172+G173</f>
        <v>242679.2</v>
      </c>
      <c r="H171" s="120">
        <v>242679.2</v>
      </c>
      <c r="I171" s="119">
        <f t="shared" si="3"/>
        <v>0</v>
      </c>
      <c r="J171" s="505" t="s">
        <v>365</v>
      </c>
      <c r="K171" s="511">
        <v>23</v>
      </c>
    </row>
    <row r="172" spans="1:16" ht="28.5" customHeight="1" x14ac:dyDescent="0.2">
      <c r="A172" s="530"/>
      <c r="B172" s="508"/>
      <c r="C172" s="492" t="s">
        <v>7</v>
      </c>
      <c r="D172" s="494"/>
      <c r="E172" s="494"/>
      <c r="F172" s="49" t="s">
        <v>2</v>
      </c>
      <c r="G172" s="81">
        <f>'[1]Приложение 10 '!$E$303</f>
        <v>50962.600000000006</v>
      </c>
      <c r="H172" s="122">
        <v>50962.600000000006</v>
      </c>
      <c r="I172" s="119">
        <f t="shared" si="3"/>
        <v>0</v>
      </c>
      <c r="J172" s="506"/>
      <c r="K172" s="511"/>
    </row>
    <row r="173" spans="1:16" ht="67.5" customHeight="1" x14ac:dyDescent="0.2">
      <c r="A173" s="530"/>
      <c r="B173" s="508"/>
      <c r="C173" s="492" t="s">
        <v>7</v>
      </c>
      <c r="D173" s="494"/>
      <c r="E173" s="494"/>
      <c r="F173" s="49" t="s">
        <v>3</v>
      </c>
      <c r="G173" s="81">
        <f>'[1]Приложение 10 '!$E$304</f>
        <v>191716.6</v>
      </c>
      <c r="H173" s="123">
        <v>191716.6</v>
      </c>
      <c r="I173" s="119">
        <f t="shared" si="3"/>
        <v>0</v>
      </c>
      <c r="J173" s="53" t="s">
        <v>349</v>
      </c>
      <c r="K173" s="54">
        <v>100</v>
      </c>
    </row>
    <row r="174" spans="1:16" ht="25.5" customHeight="1" x14ac:dyDescent="0.2">
      <c r="A174" s="529" t="s">
        <v>298</v>
      </c>
      <c r="B174" s="507" t="s">
        <v>321</v>
      </c>
      <c r="C174" s="492" t="s">
        <v>7</v>
      </c>
      <c r="D174" s="493" t="s">
        <v>88</v>
      </c>
      <c r="E174" s="493" t="s">
        <v>89</v>
      </c>
      <c r="F174" s="482" t="s">
        <v>1</v>
      </c>
      <c r="G174" s="581">
        <f>G176</f>
        <v>50000</v>
      </c>
      <c r="H174" s="521">
        <v>50000</v>
      </c>
      <c r="I174" s="521">
        <f t="shared" si="3"/>
        <v>0</v>
      </c>
      <c r="J174" s="533" t="s">
        <v>407</v>
      </c>
      <c r="K174" s="511">
        <v>16330</v>
      </c>
    </row>
    <row r="175" spans="1:16" ht="39" customHeight="1" x14ac:dyDescent="0.2">
      <c r="A175" s="530"/>
      <c r="B175" s="508"/>
      <c r="C175" s="492" t="s">
        <v>7</v>
      </c>
      <c r="D175" s="494"/>
      <c r="E175" s="494"/>
      <c r="F175" s="486"/>
      <c r="G175" s="582"/>
      <c r="H175" s="522"/>
      <c r="I175" s="522"/>
      <c r="J175" s="534"/>
      <c r="K175" s="511"/>
    </row>
    <row r="176" spans="1:16" ht="56.25" customHeight="1" x14ac:dyDescent="0.2">
      <c r="A176" s="530"/>
      <c r="B176" s="508"/>
      <c r="C176" s="492" t="s">
        <v>7</v>
      </c>
      <c r="D176" s="494"/>
      <c r="E176" s="494"/>
      <c r="F176" s="46" t="s">
        <v>2</v>
      </c>
      <c r="G176" s="82">
        <f>'[1]Приложение 10 '!$E$308</f>
        <v>50000</v>
      </c>
      <c r="H176" s="123">
        <v>50000</v>
      </c>
      <c r="I176" s="119">
        <f t="shared" si="3"/>
        <v>0</v>
      </c>
      <c r="J176" s="53" t="s">
        <v>408</v>
      </c>
      <c r="K176" s="54">
        <v>10</v>
      </c>
    </row>
    <row r="177" spans="1:11" ht="19.5" customHeight="1" x14ac:dyDescent="0.2">
      <c r="A177" s="529" t="s">
        <v>299</v>
      </c>
      <c r="B177" s="482" t="s">
        <v>268</v>
      </c>
      <c r="C177" s="492" t="s">
        <v>7</v>
      </c>
      <c r="D177" s="493" t="s">
        <v>88</v>
      </c>
      <c r="E177" s="493" t="s">
        <v>89</v>
      </c>
      <c r="F177" s="47" t="s">
        <v>1</v>
      </c>
      <c r="G177" s="80">
        <f>G178+G179</f>
        <v>3007.3</v>
      </c>
      <c r="H177" s="120">
        <v>3007.3</v>
      </c>
      <c r="I177" s="119">
        <f t="shared" si="3"/>
        <v>0</v>
      </c>
      <c r="J177" s="524" t="s">
        <v>87</v>
      </c>
      <c r="K177" s="524" t="s">
        <v>87</v>
      </c>
    </row>
    <row r="178" spans="1:11" ht="19.5" customHeight="1" x14ac:dyDescent="0.2">
      <c r="A178" s="530"/>
      <c r="B178" s="483"/>
      <c r="C178" s="492" t="s">
        <v>7</v>
      </c>
      <c r="D178" s="494"/>
      <c r="E178" s="494"/>
      <c r="F178" s="49" t="s">
        <v>2</v>
      </c>
      <c r="G178" s="81">
        <f>G181</f>
        <v>0</v>
      </c>
      <c r="H178" s="122">
        <v>0</v>
      </c>
      <c r="I178" s="119">
        <f t="shared" si="3"/>
        <v>0</v>
      </c>
      <c r="J178" s="525"/>
      <c r="K178" s="525"/>
    </row>
    <row r="179" spans="1:11" ht="19.5" customHeight="1" x14ac:dyDescent="0.2">
      <c r="A179" s="530"/>
      <c r="B179" s="483"/>
      <c r="C179" s="492" t="s">
        <v>7</v>
      </c>
      <c r="D179" s="494"/>
      <c r="E179" s="494"/>
      <c r="F179" s="49" t="s">
        <v>3</v>
      </c>
      <c r="G179" s="81">
        <f>G182</f>
        <v>3007.3</v>
      </c>
      <c r="H179" s="122">
        <v>3007.3</v>
      </c>
      <c r="I179" s="119">
        <f t="shared" si="3"/>
        <v>0</v>
      </c>
      <c r="J179" s="525"/>
      <c r="K179" s="525"/>
    </row>
    <row r="180" spans="1:11" ht="44.25" customHeight="1" x14ac:dyDescent="0.2">
      <c r="A180" s="529" t="s">
        <v>300</v>
      </c>
      <c r="B180" s="507" t="s">
        <v>323</v>
      </c>
      <c r="C180" s="492" t="s">
        <v>7</v>
      </c>
      <c r="D180" s="493" t="s">
        <v>88</v>
      </c>
      <c r="E180" s="493" t="s">
        <v>89</v>
      </c>
      <c r="F180" s="47" t="s">
        <v>1</v>
      </c>
      <c r="G180" s="80">
        <f>G181+G182</f>
        <v>3007.3</v>
      </c>
      <c r="H180" s="127">
        <v>3007.3</v>
      </c>
      <c r="I180" s="119">
        <f t="shared" si="3"/>
        <v>0</v>
      </c>
      <c r="J180" s="533" t="s">
        <v>409</v>
      </c>
      <c r="K180" s="531">
        <v>1366</v>
      </c>
    </row>
    <row r="181" spans="1:11" ht="31.5" customHeight="1" x14ac:dyDescent="0.2">
      <c r="A181" s="530"/>
      <c r="B181" s="508"/>
      <c r="C181" s="492" t="s">
        <v>7</v>
      </c>
      <c r="D181" s="494"/>
      <c r="E181" s="494"/>
      <c r="F181" s="49" t="s">
        <v>2</v>
      </c>
      <c r="G181" s="81">
        <v>0</v>
      </c>
      <c r="H181" s="122">
        <v>0</v>
      </c>
      <c r="I181" s="119">
        <f t="shared" si="3"/>
        <v>0</v>
      </c>
      <c r="J181" s="534"/>
      <c r="K181" s="532"/>
    </row>
    <row r="182" spans="1:11" ht="81" customHeight="1" x14ac:dyDescent="0.2">
      <c r="A182" s="530"/>
      <c r="B182" s="508"/>
      <c r="C182" s="492" t="s">
        <v>7</v>
      </c>
      <c r="D182" s="494"/>
      <c r="E182" s="494"/>
      <c r="F182" s="49" t="s">
        <v>3</v>
      </c>
      <c r="G182" s="81">
        <f>'[1]Приложение 10 '!$E$314</f>
        <v>3007.3</v>
      </c>
      <c r="H182" s="122">
        <v>3007.3</v>
      </c>
      <c r="I182" s="119">
        <f t="shared" si="3"/>
        <v>0</v>
      </c>
      <c r="J182" s="55" t="s">
        <v>410</v>
      </c>
      <c r="K182" s="51">
        <v>100</v>
      </c>
    </row>
    <row r="183" spans="1:11" ht="19.5" hidden="1" customHeight="1" outlineLevel="1" x14ac:dyDescent="0.2">
      <c r="A183" s="549" t="s">
        <v>314</v>
      </c>
      <c r="B183" s="552" t="s">
        <v>294</v>
      </c>
      <c r="C183" s="555" t="s">
        <v>7</v>
      </c>
      <c r="D183" s="556" t="s">
        <v>88</v>
      </c>
      <c r="E183" s="556" t="s">
        <v>89</v>
      </c>
      <c r="F183" s="17" t="s">
        <v>1</v>
      </c>
      <c r="G183" s="18">
        <v>0</v>
      </c>
      <c r="H183" s="127">
        <v>0</v>
      </c>
      <c r="I183" s="119">
        <f t="shared" si="3"/>
        <v>0</v>
      </c>
      <c r="J183" s="544"/>
      <c r="K183" s="543"/>
    </row>
    <row r="184" spans="1:11" ht="19.5" hidden="1" customHeight="1" outlineLevel="1" x14ac:dyDescent="0.2">
      <c r="A184" s="550"/>
      <c r="B184" s="553"/>
      <c r="C184" s="555" t="s">
        <v>7</v>
      </c>
      <c r="D184" s="557"/>
      <c r="E184" s="557"/>
      <c r="F184" s="19" t="s">
        <v>2</v>
      </c>
      <c r="G184" s="20">
        <v>0</v>
      </c>
      <c r="H184" s="129">
        <v>0</v>
      </c>
      <c r="I184" s="119">
        <f t="shared" si="3"/>
        <v>0</v>
      </c>
      <c r="J184" s="546"/>
      <c r="K184" s="543"/>
    </row>
    <row r="185" spans="1:11" ht="19.5" hidden="1" customHeight="1" outlineLevel="1" x14ac:dyDescent="0.2">
      <c r="A185" s="550"/>
      <c r="B185" s="553"/>
      <c r="C185" s="555" t="s">
        <v>7</v>
      </c>
      <c r="D185" s="557"/>
      <c r="E185" s="557"/>
      <c r="F185" s="19" t="s">
        <v>3</v>
      </c>
      <c r="G185" s="20">
        <v>0</v>
      </c>
      <c r="H185" s="123">
        <v>0</v>
      </c>
      <c r="I185" s="119">
        <f t="shared" si="3"/>
        <v>0</v>
      </c>
      <c r="J185" s="544"/>
      <c r="K185" s="543"/>
    </row>
    <row r="186" spans="1:11" ht="19.5" hidden="1" customHeight="1" outlineLevel="1" x14ac:dyDescent="0.2">
      <c r="A186" s="550"/>
      <c r="B186" s="553"/>
      <c r="C186" s="555" t="s">
        <v>7</v>
      </c>
      <c r="D186" s="557"/>
      <c r="E186" s="557"/>
      <c r="F186" s="19" t="s">
        <v>4</v>
      </c>
      <c r="G186" s="20">
        <v>0</v>
      </c>
      <c r="H186" s="130">
        <v>0</v>
      </c>
      <c r="I186" s="119">
        <f t="shared" si="3"/>
        <v>0</v>
      </c>
      <c r="J186" s="545"/>
      <c r="K186" s="543"/>
    </row>
    <row r="187" spans="1:11" ht="19.5" hidden="1" customHeight="1" outlineLevel="1" x14ac:dyDescent="0.2">
      <c r="A187" s="551"/>
      <c r="B187" s="554"/>
      <c r="C187" s="555" t="s">
        <v>7</v>
      </c>
      <c r="D187" s="558"/>
      <c r="E187" s="558"/>
      <c r="F187" s="19" t="s">
        <v>5</v>
      </c>
      <c r="G187" s="20">
        <v>0</v>
      </c>
      <c r="H187" s="129">
        <v>0</v>
      </c>
      <c r="I187" s="119">
        <f t="shared" si="3"/>
        <v>0</v>
      </c>
      <c r="J187" s="546"/>
      <c r="K187" s="543"/>
    </row>
    <row r="188" spans="1:11" ht="19.5" customHeight="1" collapsed="1" x14ac:dyDescent="0.2">
      <c r="A188" s="529" t="s">
        <v>301</v>
      </c>
      <c r="B188" s="541" t="s">
        <v>325</v>
      </c>
      <c r="C188" s="492" t="s">
        <v>7</v>
      </c>
      <c r="D188" s="493" t="s">
        <v>88</v>
      </c>
      <c r="E188" s="493" t="s">
        <v>89</v>
      </c>
      <c r="F188" s="47" t="s">
        <v>1</v>
      </c>
      <c r="G188" s="80">
        <f>G189+G190</f>
        <v>4779</v>
      </c>
      <c r="H188" s="127">
        <v>4779</v>
      </c>
      <c r="I188" s="119">
        <f t="shared" si="3"/>
        <v>0</v>
      </c>
      <c r="J188" s="524" t="s">
        <v>87</v>
      </c>
      <c r="K188" s="524" t="s">
        <v>87</v>
      </c>
    </row>
    <row r="189" spans="1:11" ht="19.5" customHeight="1" x14ac:dyDescent="0.2">
      <c r="A189" s="530"/>
      <c r="B189" s="542"/>
      <c r="C189" s="492" t="s">
        <v>7</v>
      </c>
      <c r="D189" s="494"/>
      <c r="E189" s="494"/>
      <c r="F189" s="49" t="s">
        <v>2</v>
      </c>
      <c r="G189" s="81">
        <v>0</v>
      </c>
      <c r="H189" s="122">
        <v>0</v>
      </c>
      <c r="I189" s="119">
        <f t="shared" si="3"/>
        <v>0</v>
      </c>
      <c r="J189" s="525"/>
      <c r="K189" s="525"/>
    </row>
    <row r="190" spans="1:11" ht="19.5" customHeight="1" x14ac:dyDescent="0.2">
      <c r="A190" s="547"/>
      <c r="B190" s="542"/>
      <c r="C190" s="492" t="s">
        <v>7</v>
      </c>
      <c r="D190" s="495"/>
      <c r="E190" s="495"/>
      <c r="F190" s="49" t="s">
        <v>5</v>
      </c>
      <c r="G190" s="81">
        <f>G193</f>
        <v>4779</v>
      </c>
      <c r="H190" s="129">
        <v>4779</v>
      </c>
      <c r="I190" s="119">
        <f t="shared" si="3"/>
        <v>0</v>
      </c>
      <c r="J190" s="548"/>
      <c r="K190" s="548"/>
    </row>
    <row r="191" spans="1:11" ht="19.5" customHeight="1" x14ac:dyDescent="0.2">
      <c r="A191" s="529" t="s">
        <v>315</v>
      </c>
      <c r="B191" s="507" t="s">
        <v>324</v>
      </c>
      <c r="C191" s="492" t="s">
        <v>7</v>
      </c>
      <c r="D191" s="493" t="s">
        <v>88</v>
      </c>
      <c r="E191" s="493" t="s">
        <v>89</v>
      </c>
      <c r="F191" s="482" t="s">
        <v>1</v>
      </c>
      <c r="G191" s="581">
        <f>G193</f>
        <v>4779</v>
      </c>
      <c r="H191" s="521">
        <v>4779</v>
      </c>
      <c r="I191" s="521">
        <f t="shared" si="3"/>
        <v>0</v>
      </c>
      <c r="J191" s="510" t="s">
        <v>411</v>
      </c>
      <c r="K191" s="511">
        <v>4</v>
      </c>
    </row>
    <row r="192" spans="1:11" ht="24" customHeight="1" x14ac:dyDescent="0.2">
      <c r="A192" s="530"/>
      <c r="B192" s="508"/>
      <c r="C192" s="492" t="s">
        <v>7</v>
      </c>
      <c r="D192" s="494"/>
      <c r="E192" s="494"/>
      <c r="F192" s="486"/>
      <c r="G192" s="582"/>
      <c r="H192" s="522"/>
      <c r="I192" s="522"/>
      <c r="J192" s="510"/>
      <c r="K192" s="511"/>
    </row>
    <row r="193" spans="1:11" ht="54" customHeight="1" x14ac:dyDescent="0.2">
      <c r="A193" s="530"/>
      <c r="B193" s="508"/>
      <c r="C193" s="492" t="s">
        <v>7</v>
      </c>
      <c r="D193" s="494"/>
      <c r="E193" s="494"/>
      <c r="F193" s="496" t="s">
        <v>5</v>
      </c>
      <c r="G193" s="577">
        <f>'[1]Приложение 10 '!$E$331</f>
        <v>4779</v>
      </c>
      <c r="H193" s="498">
        <v>4779</v>
      </c>
      <c r="I193" s="119">
        <f t="shared" si="3"/>
        <v>0</v>
      </c>
      <c r="J193" s="53" t="s">
        <v>412</v>
      </c>
      <c r="K193" s="54">
        <v>354000</v>
      </c>
    </row>
    <row r="194" spans="1:11" ht="45" customHeight="1" x14ac:dyDescent="0.2">
      <c r="A194" s="547"/>
      <c r="B194" s="508"/>
      <c r="C194" s="492" t="s">
        <v>7</v>
      </c>
      <c r="D194" s="495"/>
      <c r="E194" s="495"/>
      <c r="F194" s="497"/>
      <c r="G194" s="579"/>
      <c r="H194" s="499"/>
      <c r="I194" s="119">
        <f t="shared" si="3"/>
        <v>0</v>
      </c>
      <c r="J194" s="71" t="s">
        <v>413</v>
      </c>
      <c r="K194" s="63">
        <v>100</v>
      </c>
    </row>
    <row r="195" spans="1:11" s="11" customFormat="1" ht="21" customHeight="1" x14ac:dyDescent="0.2">
      <c r="A195" s="559" t="s">
        <v>124</v>
      </c>
      <c r="B195" s="501" t="s">
        <v>246</v>
      </c>
      <c r="C195" s="479" t="s">
        <v>0</v>
      </c>
      <c r="D195" s="560" t="s">
        <v>87</v>
      </c>
      <c r="E195" s="560" t="s">
        <v>87</v>
      </c>
      <c r="F195" s="47" t="s">
        <v>1</v>
      </c>
      <c r="G195" s="80">
        <v>800000</v>
      </c>
      <c r="H195" s="120">
        <v>800000</v>
      </c>
      <c r="I195" s="119">
        <f t="shared" si="3"/>
        <v>0</v>
      </c>
      <c r="J195" s="561" t="s">
        <v>90</v>
      </c>
      <c r="K195" s="561" t="s">
        <v>90</v>
      </c>
    </row>
    <row r="196" spans="1:11" s="11" customFormat="1" ht="21" customHeight="1" x14ac:dyDescent="0.2">
      <c r="A196" s="559"/>
      <c r="B196" s="501" t="s">
        <v>48</v>
      </c>
      <c r="C196" s="479" t="s">
        <v>0</v>
      </c>
      <c r="D196" s="560"/>
      <c r="E196" s="560"/>
      <c r="F196" s="47" t="s">
        <v>2</v>
      </c>
      <c r="G196" s="80">
        <v>800000</v>
      </c>
      <c r="H196" s="120">
        <v>800000</v>
      </c>
      <c r="I196" s="119">
        <f t="shared" si="3"/>
        <v>0</v>
      </c>
      <c r="J196" s="561"/>
      <c r="K196" s="561"/>
    </row>
    <row r="197" spans="1:11" s="11" customFormat="1" ht="28.5" customHeight="1" x14ac:dyDescent="0.2">
      <c r="A197" s="559"/>
      <c r="B197" s="501" t="s">
        <v>48</v>
      </c>
      <c r="C197" s="479" t="s">
        <v>7</v>
      </c>
      <c r="D197" s="560" t="s">
        <v>87</v>
      </c>
      <c r="E197" s="560" t="s">
        <v>87</v>
      </c>
      <c r="F197" s="47" t="s">
        <v>1</v>
      </c>
      <c r="G197" s="80">
        <v>0</v>
      </c>
      <c r="H197" s="120">
        <v>0</v>
      </c>
      <c r="I197" s="119">
        <f t="shared" si="3"/>
        <v>0</v>
      </c>
      <c r="J197" s="561"/>
      <c r="K197" s="561"/>
    </row>
    <row r="198" spans="1:11" s="11" customFormat="1" ht="28.5" customHeight="1" x14ac:dyDescent="0.2">
      <c r="A198" s="559"/>
      <c r="B198" s="501" t="s">
        <v>48</v>
      </c>
      <c r="C198" s="479" t="s">
        <v>7</v>
      </c>
      <c r="D198" s="560"/>
      <c r="E198" s="560"/>
      <c r="F198" s="47" t="s">
        <v>2</v>
      </c>
      <c r="G198" s="80">
        <v>0</v>
      </c>
      <c r="H198" s="120">
        <v>0</v>
      </c>
      <c r="I198" s="119">
        <f t="shared" si="3"/>
        <v>0</v>
      </c>
      <c r="J198" s="561"/>
      <c r="K198" s="561"/>
    </row>
    <row r="199" spans="1:11" s="11" customFormat="1" ht="29.25" customHeight="1" x14ac:dyDescent="0.2">
      <c r="A199" s="559"/>
      <c r="B199" s="501" t="s">
        <v>48</v>
      </c>
      <c r="C199" s="479" t="s">
        <v>9</v>
      </c>
      <c r="D199" s="560" t="s">
        <v>87</v>
      </c>
      <c r="E199" s="560" t="s">
        <v>87</v>
      </c>
      <c r="F199" s="47" t="s">
        <v>1</v>
      </c>
      <c r="G199" s="80">
        <v>800000</v>
      </c>
      <c r="H199" s="120">
        <v>800000</v>
      </c>
      <c r="I199" s="119">
        <f t="shared" si="3"/>
        <v>0</v>
      </c>
      <c r="J199" s="561"/>
      <c r="K199" s="561"/>
    </row>
    <row r="200" spans="1:11" s="11" customFormat="1" ht="29.25" customHeight="1" x14ac:dyDescent="0.2">
      <c r="A200" s="559"/>
      <c r="B200" s="501" t="s">
        <v>48</v>
      </c>
      <c r="C200" s="479" t="s">
        <v>9</v>
      </c>
      <c r="D200" s="560"/>
      <c r="E200" s="560"/>
      <c r="F200" s="47" t="s">
        <v>2</v>
      </c>
      <c r="G200" s="80">
        <v>800000</v>
      </c>
      <c r="H200" s="120">
        <v>800000</v>
      </c>
      <c r="I200" s="119">
        <f t="shared" si="3"/>
        <v>0</v>
      </c>
      <c r="J200" s="561"/>
      <c r="K200" s="561"/>
    </row>
    <row r="201" spans="1:11" ht="33" customHeight="1" x14ac:dyDescent="0.2">
      <c r="A201" s="490" t="s">
        <v>125</v>
      </c>
      <c r="B201" s="501" t="s">
        <v>247</v>
      </c>
      <c r="C201" s="492" t="s">
        <v>7</v>
      </c>
      <c r="D201" s="502" t="s">
        <v>87</v>
      </c>
      <c r="E201" s="502" t="s">
        <v>87</v>
      </c>
      <c r="F201" s="47" t="s">
        <v>1</v>
      </c>
      <c r="G201" s="80">
        <v>0</v>
      </c>
      <c r="H201" s="120">
        <v>0</v>
      </c>
      <c r="I201" s="119">
        <f t="shared" si="3"/>
        <v>0</v>
      </c>
      <c r="J201" s="489" t="s">
        <v>90</v>
      </c>
      <c r="K201" s="489" t="s">
        <v>90</v>
      </c>
    </row>
    <row r="202" spans="1:11" ht="33" customHeight="1" x14ac:dyDescent="0.2">
      <c r="A202" s="490"/>
      <c r="B202" s="501" t="s">
        <v>49</v>
      </c>
      <c r="C202" s="492" t="s">
        <v>7</v>
      </c>
      <c r="D202" s="502"/>
      <c r="E202" s="502"/>
      <c r="F202" s="49" t="s">
        <v>2</v>
      </c>
      <c r="G202" s="81">
        <v>0</v>
      </c>
      <c r="H202" s="122">
        <v>0</v>
      </c>
      <c r="I202" s="119">
        <f t="shared" si="3"/>
        <v>0</v>
      </c>
      <c r="J202" s="489"/>
      <c r="K202" s="489"/>
    </row>
    <row r="203" spans="1:11" ht="44.25" customHeight="1" x14ac:dyDescent="0.2">
      <c r="A203" s="490" t="s">
        <v>126</v>
      </c>
      <c r="B203" s="491" t="s">
        <v>206</v>
      </c>
      <c r="C203" s="492" t="s">
        <v>7</v>
      </c>
      <c r="D203" s="493" t="s">
        <v>88</v>
      </c>
      <c r="E203" s="493" t="s">
        <v>89</v>
      </c>
      <c r="F203" s="47" t="s">
        <v>1</v>
      </c>
      <c r="G203" s="80">
        <v>0</v>
      </c>
      <c r="H203" s="127">
        <v>0</v>
      </c>
      <c r="I203" s="119">
        <f t="shared" si="3"/>
        <v>0</v>
      </c>
      <c r="J203" s="29" t="s">
        <v>414</v>
      </c>
      <c r="K203" s="30">
        <v>5</v>
      </c>
    </row>
    <row r="204" spans="1:11" ht="42" customHeight="1" x14ac:dyDescent="0.2">
      <c r="A204" s="490"/>
      <c r="B204" s="491" t="s">
        <v>50</v>
      </c>
      <c r="C204" s="492" t="s">
        <v>7</v>
      </c>
      <c r="D204" s="494"/>
      <c r="E204" s="494"/>
      <c r="F204" s="49" t="s">
        <v>2</v>
      </c>
      <c r="G204" s="81">
        <v>0</v>
      </c>
      <c r="H204" s="123">
        <v>0</v>
      </c>
      <c r="I204" s="119">
        <f t="shared" si="3"/>
        <v>0</v>
      </c>
      <c r="J204" s="29" t="s">
        <v>415</v>
      </c>
      <c r="K204" s="30">
        <v>100</v>
      </c>
    </row>
    <row r="205" spans="1:11" ht="26.25" customHeight="1" x14ac:dyDescent="0.2">
      <c r="A205" s="490" t="s">
        <v>127</v>
      </c>
      <c r="B205" s="501" t="s">
        <v>248</v>
      </c>
      <c r="C205" s="492" t="s">
        <v>9</v>
      </c>
      <c r="D205" s="502" t="s">
        <v>87</v>
      </c>
      <c r="E205" s="502" t="s">
        <v>87</v>
      </c>
      <c r="F205" s="47" t="s">
        <v>1</v>
      </c>
      <c r="G205" s="80">
        <v>800000</v>
      </c>
      <c r="H205" s="120">
        <v>800000</v>
      </c>
      <c r="I205" s="119">
        <f t="shared" si="3"/>
        <v>0</v>
      </c>
      <c r="J205" s="489" t="s">
        <v>90</v>
      </c>
      <c r="K205" s="489" t="s">
        <v>90</v>
      </c>
    </row>
    <row r="206" spans="1:11" ht="26.25" customHeight="1" x14ac:dyDescent="0.2">
      <c r="A206" s="490"/>
      <c r="B206" s="501" t="s">
        <v>51</v>
      </c>
      <c r="C206" s="492" t="s">
        <v>9</v>
      </c>
      <c r="D206" s="502"/>
      <c r="E206" s="502"/>
      <c r="F206" s="49" t="s">
        <v>2</v>
      </c>
      <c r="G206" s="81">
        <v>800000</v>
      </c>
      <c r="H206" s="122">
        <v>800000</v>
      </c>
      <c r="I206" s="119">
        <f t="shared" si="3"/>
        <v>0</v>
      </c>
      <c r="J206" s="489"/>
      <c r="K206" s="489"/>
    </row>
    <row r="207" spans="1:11" ht="43.5" customHeight="1" x14ac:dyDescent="0.2">
      <c r="A207" s="490" t="s">
        <v>128</v>
      </c>
      <c r="B207" s="491" t="s">
        <v>249</v>
      </c>
      <c r="C207" s="492" t="s">
        <v>9</v>
      </c>
      <c r="D207" s="493" t="s">
        <v>88</v>
      </c>
      <c r="E207" s="493" t="s">
        <v>89</v>
      </c>
      <c r="F207" s="47" t="s">
        <v>1</v>
      </c>
      <c r="G207" s="80">
        <v>800000</v>
      </c>
      <c r="H207" s="127">
        <v>800000</v>
      </c>
      <c r="I207" s="119">
        <f t="shared" si="3"/>
        <v>0</v>
      </c>
      <c r="J207" s="31" t="s">
        <v>416</v>
      </c>
      <c r="K207" s="30">
        <v>1</v>
      </c>
    </row>
    <row r="208" spans="1:11" ht="39" customHeight="1" x14ac:dyDescent="0.2">
      <c r="A208" s="490"/>
      <c r="B208" s="491" t="s">
        <v>52</v>
      </c>
      <c r="C208" s="492" t="s">
        <v>9</v>
      </c>
      <c r="D208" s="494"/>
      <c r="E208" s="494"/>
      <c r="F208" s="49" t="s">
        <v>2</v>
      </c>
      <c r="G208" s="81">
        <v>800000</v>
      </c>
      <c r="H208" s="122">
        <v>800000</v>
      </c>
      <c r="I208" s="119">
        <f t="shared" si="3"/>
        <v>0</v>
      </c>
      <c r="J208" s="23" t="s">
        <v>417</v>
      </c>
      <c r="K208" s="24">
        <v>20</v>
      </c>
    </row>
    <row r="209" spans="1:11" s="11" customFormat="1" ht="18.75" customHeight="1" x14ac:dyDescent="0.2">
      <c r="A209" s="484" t="s">
        <v>129</v>
      </c>
      <c r="B209" s="482" t="s">
        <v>250</v>
      </c>
      <c r="C209" s="479" t="s">
        <v>0</v>
      </c>
      <c r="D209" s="560" t="s">
        <v>87</v>
      </c>
      <c r="E209" s="560" t="s">
        <v>87</v>
      </c>
      <c r="F209" s="47" t="s">
        <v>1</v>
      </c>
      <c r="G209" s="80">
        <f>G210+G211+G212</f>
        <v>402668.1</v>
      </c>
      <c r="H209" s="120">
        <v>117678.2</v>
      </c>
      <c r="I209" s="119">
        <f t="shared" si="3"/>
        <v>284989.89999999997</v>
      </c>
      <c r="J209" s="561" t="s">
        <v>90</v>
      </c>
      <c r="K209" s="561" t="s">
        <v>90</v>
      </c>
    </row>
    <row r="210" spans="1:11" s="11" customFormat="1" ht="18.75" customHeight="1" x14ac:dyDescent="0.2">
      <c r="A210" s="485"/>
      <c r="B210" s="483"/>
      <c r="C210" s="479" t="s">
        <v>0</v>
      </c>
      <c r="D210" s="560"/>
      <c r="E210" s="560"/>
      <c r="F210" s="47" t="s">
        <v>2</v>
      </c>
      <c r="G210" s="80">
        <f>G214</f>
        <v>107846.2</v>
      </c>
      <c r="H210" s="120">
        <v>69678.2</v>
      </c>
      <c r="I210" s="119">
        <f t="shared" si="3"/>
        <v>38168</v>
      </c>
      <c r="J210" s="561"/>
      <c r="K210" s="561"/>
    </row>
    <row r="211" spans="1:11" s="11" customFormat="1" ht="18.75" customHeight="1" x14ac:dyDescent="0.2">
      <c r="A211" s="485"/>
      <c r="B211" s="483"/>
      <c r="C211" s="479"/>
      <c r="D211" s="560"/>
      <c r="E211" s="560"/>
      <c r="F211" s="47" t="s">
        <v>3</v>
      </c>
      <c r="G211" s="80">
        <f>G215</f>
        <v>48000</v>
      </c>
      <c r="H211" s="120">
        <v>48000</v>
      </c>
      <c r="I211" s="119">
        <f t="shared" si="3"/>
        <v>0</v>
      </c>
      <c r="J211" s="561"/>
      <c r="K211" s="561"/>
    </row>
    <row r="212" spans="1:11" s="11" customFormat="1" ht="18.75" customHeight="1" x14ac:dyDescent="0.2">
      <c r="A212" s="485"/>
      <c r="B212" s="483"/>
      <c r="C212" s="479" t="s">
        <v>0</v>
      </c>
      <c r="D212" s="560"/>
      <c r="E212" s="560"/>
      <c r="F212" s="83" t="s">
        <v>5</v>
      </c>
      <c r="G212" s="95">
        <f>G217</f>
        <v>246821.9</v>
      </c>
      <c r="H212" s="131">
        <v>0</v>
      </c>
      <c r="I212" s="119">
        <f t="shared" si="3"/>
        <v>246821.9</v>
      </c>
      <c r="J212" s="561"/>
      <c r="K212" s="561"/>
    </row>
    <row r="213" spans="1:11" s="11" customFormat="1" ht="18.75" customHeight="1" x14ac:dyDescent="0.2">
      <c r="A213" s="485"/>
      <c r="B213" s="483"/>
      <c r="C213" s="479" t="s">
        <v>7</v>
      </c>
      <c r="D213" s="560" t="s">
        <v>87</v>
      </c>
      <c r="E213" s="560" t="s">
        <v>87</v>
      </c>
      <c r="F213" s="47" t="s">
        <v>1</v>
      </c>
      <c r="G213" s="80">
        <f>G214+G215</f>
        <v>155846.20000000001</v>
      </c>
      <c r="H213" s="120">
        <v>117678.2</v>
      </c>
      <c r="I213" s="119">
        <f t="shared" si="3"/>
        <v>38168.000000000015</v>
      </c>
      <c r="J213" s="561"/>
      <c r="K213" s="561"/>
    </row>
    <row r="214" spans="1:11" s="11" customFormat="1" ht="18.75" customHeight="1" x14ac:dyDescent="0.2">
      <c r="A214" s="485"/>
      <c r="B214" s="483"/>
      <c r="C214" s="479" t="s">
        <v>7</v>
      </c>
      <c r="D214" s="560"/>
      <c r="E214" s="560"/>
      <c r="F214" s="47" t="s">
        <v>2</v>
      </c>
      <c r="G214" s="80">
        <f>'[1]Приложение 10 '!$E$378</f>
        <v>107846.2</v>
      </c>
      <c r="H214" s="120">
        <v>69678.2</v>
      </c>
      <c r="I214" s="119">
        <f t="shared" si="3"/>
        <v>38168</v>
      </c>
      <c r="J214" s="561"/>
      <c r="K214" s="561"/>
    </row>
    <row r="215" spans="1:11" s="11" customFormat="1" ht="18.75" customHeight="1" x14ac:dyDescent="0.2">
      <c r="A215" s="485"/>
      <c r="B215" s="483"/>
      <c r="C215" s="479" t="s">
        <v>7</v>
      </c>
      <c r="D215" s="560"/>
      <c r="E215" s="560"/>
      <c r="F215" s="47" t="s">
        <v>3</v>
      </c>
      <c r="G215" s="80">
        <f>'[1]Приложение 10 '!$E$379</f>
        <v>48000</v>
      </c>
      <c r="H215" s="120">
        <v>48000</v>
      </c>
      <c r="I215" s="119">
        <f t="shared" si="3"/>
        <v>0</v>
      </c>
      <c r="J215" s="561"/>
      <c r="K215" s="561"/>
    </row>
    <row r="216" spans="1:11" s="11" customFormat="1" ht="18.75" customHeight="1" x14ac:dyDescent="0.2">
      <c r="A216" s="485"/>
      <c r="B216" s="483"/>
      <c r="C216" s="482" t="s">
        <v>6</v>
      </c>
      <c r="D216" s="468" t="s">
        <v>87</v>
      </c>
      <c r="E216" s="468" t="s">
        <v>87</v>
      </c>
      <c r="F216" s="76" t="s">
        <v>1</v>
      </c>
      <c r="G216" s="80">
        <f>G217</f>
        <v>246821.9</v>
      </c>
      <c r="H216" s="120">
        <v>0</v>
      </c>
      <c r="I216" s="120">
        <f t="shared" si="3"/>
        <v>246821.9</v>
      </c>
      <c r="J216" s="74"/>
      <c r="K216" s="74"/>
    </row>
    <row r="217" spans="1:11" s="11" customFormat="1" ht="18.75" customHeight="1" x14ac:dyDescent="0.2">
      <c r="A217" s="592"/>
      <c r="B217" s="486"/>
      <c r="C217" s="486"/>
      <c r="D217" s="469"/>
      <c r="E217" s="469"/>
      <c r="F217" s="77" t="s">
        <v>5</v>
      </c>
      <c r="G217" s="80">
        <f>'[1]Приложение 10 '!$E$386</f>
        <v>246821.9</v>
      </c>
      <c r="H217" s="120">
        <v>0</v>
      </c>
      <c r="I217" s="120">
        <f t="shared" si="3"/>
        <v>246821.9</v>
      </c>
      <c r="J217" s="74"/>
      <c r="K217" s="74"/>
    </row>
    <row r="218" spans="1:11" ht="19.5" customHeight="1" x14ac:dyDescent="0.2">
      <c r="A218" s="490" t="s">
        <v>130</v>
      </c>
      <c r="B218" s="501" t="s">
        <v>251</v>
      </c>
      <c r="C218" s="492" t="s">
        <v>7</v>
      </c>
      <c r="D218" s="502" t="s">
        <v>87</v>
      </c>
      <c r="E218" s="502" t="s">
        <v>87</v>
      </c>
      <c r="F218" s="47" t="s">
        <v>1</v>
      </c>
      <c r="G218" s="80">
        <f>G219+G220</f>
        <v>89000</v>
      </c>
      <c r="H218" s="120">
        <v>89000</v>
      </c>
      <c r="I218" s="120">
        <f t="shared" si="3"/>
        <v>0</v>
      </c>
      <c r="J218" s="489" t="s">
        <v>90</v>
      </c>
      <c r="K218" s="489" t="s">
        <v>90</v>
      </c>
    </row>
    <row r="219" spans="1:11" ht="19.5" customHeight="1" x14ac:dyDescent="0.2">
      <c r="A219" s="490"/>
      <c r="B219" s="501" t="s">
        <v>53</v>
      </c>
      <c r="C219" s="492" t="s">
        <v>7</v>
      </c>
      <c r="D219" s="502"/>
      <c r="E219" s="502"/>
      <c r="F219" s="49" t="s">
        <v>2</v>
      </c>
      <c r="G219" s="81">
        <f>G222</f>
        <v>41000</v>
      </c>
      <c r="H219" s="122">
        <v>41000</v>
      </c>
      <c r="I219" s="120">
        <f t="shared" ref="I219:I223" si="4">G219-H219</f>
        <v>0</v>
      </c>
      <c r="J219" s="489"/>
      <c r="K219" s="489"/>
    </row>
    <row r="220" spans="1:11" ht="19.5" customHeight="1" x14ac:dyDescent="0.2">
      <c r="A220" s="490"/>
      <c r="B220" s="501" t="s">
        <v>53</v>
      </c>
      <c r="C220" s="492" t="s">
        <v>7</v>
      </c>
      <c r="D220" s="502"/>
      <c r="E220" s="502"/>
      <c r="F220" s="49" t="s">
        <v>3</v>
      </c>
      <c r="G220" s="81">
        <f>G223</f>
        <v>48000</v>
      </c>
      <c r="H220" s="122">
        <v>48000</v>
      </c>
      <c r="I220" s="120">
        <f t="shared" si="4"/>
        <v>0</v>
      </c>
      <c r="J220" s="489"/>
      <c r="K220" s="489"/>
    </row>
    <row r="221" spans="1:11" ht="22.5" customHeight="1" x14ac:dyDescent="0.2">
      <c r="A221" s="500" t="s">
        <v>131</v>
      </c>
      <c r="B221" s="518" t="s">
        <v>208</v>
      </c>
      <c r="C221" s="492" t="s">
        <v>7</v>
      </c>
      <c r="D221" s="493" t="s">
        <v>88</v>
      </c>
      <c r="E221" s="493" t="s">
        <v>89</v>
      </c>
      <c r="F221" s="47" t="s">
        <v>1</v>
      </c>
      <c r="G221" s="80">
        <f>G222+G223</f>
        <v>89000</v>
      </c>
      <c r="H221" s="120">
        <v>89000</v>
      </c>
      <c r="I221" s="120">
        <f t="shared" si="4"/>
        <v>0</v>
      </c>
      <c r="J221" s="505" t="s">
        <v>418</v>
      </c>
      <c r="K221" s="514">
        <v>98</v>
      </c>
    </row>
    <row r="222" spans="1:11" ht="21" customHeight="1" x14ac:dyDescent="0.2">
      <c r="A222" s="500"/>
      <c r="B222" s="518" t="s">
        <v>55</v>
      </c>
      <c r="C222" s="492" t="s">
        <v>7</v>
      </c>
      <c r="D222" s="494"/>
      <c r="E222" s="494"/>
      <c r="F222" s="49" t="s">
        <v>2</v>
      </c>
      <c r="G222" s="81">
        <f>'[1]Приложение 10 '!$E$393</f>
        <v>41000</v>
      </c>
      <c r="H222" s="129">
        <v>41000</v>
      </c>
      <c r="I222" s="120">
        <f t="shared" si="4"/>
        <v>0</v>
      </c>
      <c r="J222" s="506"/>
      <c r="K222" s="528"/>
    </row>
    <row r="223" spans="1:11" ht="44.25" customHeight="1" x14ac:dyDescent="0.2">
      <c r="A223" s="500"/>
      <c r="B223" s="518" t="s">
        <v>55</v>
      </c>
      <c r="C223" s="492" t="s">
        <v>7</v>
      </c>
      <c r="D223" s="494"/>
      <c r="E223" s="494"/>
      <c r="F223" s="49" t="s">
        <v>3</v>
      </c>
      <c r="G223" s="81">
        <f>'[1]Приложение 10 '!$E$394</f>
        <v>48000</v>
      </c>
      <c r="H223" s="122">
        <v>48000</v>
      </c>
      <c r="I223" s="120">
        <f t="shared" si="4"/>
        <v>0</v>
      </c>
      <c r="J223" s="3" t="s">
        <v>419</v>
      </c>
      <c r="K223" s="32">
        <v>11.3</v>
      </c>
    </row>
    <row r="224" spans="1:11" ht="23.25" customHeight="1" x14ac:dyDescent="0.2">
      <c r="A224" s="529" t="s">
        <v>277</v>
      </c>
      <c r="B224" s="562" t="s">
        <v>327</v>
      </c>
      <c r="C224" s="596" t="s">
        <v>0</v>
      </c>
      <c r="D224" s="493" t="s">
        <v>90</v>
      </c>
      <c r="E224" s="493" t="s">
        <v>90</v>
      </c>
      <c r="F224" s="47" t="s">
        <v>1</v>
      </c>
      <c r="G224" s="80">
        <f>G228+G230</f>
        <v>313668.09999999998</v>
      </c>
      <c r="H224" s="111">
        <f>H228+H230</f>
        <v>28678.2</v>
      </c>
      <c r="I224" s="120">
        <f t="shared" ref="I224:I230" si="5">G224-H224</f>
        <v>284989.89999999997</v>
      </c>
      <c r="J224" s="489" t="s">
        <v>90</v>
      </c>
      <c r="K224" s="489" t="s">
        <v>90</v>
      </c>
    </row>
    <row r="225" spans="1:11" ht="26.25" customHeight="1" x14ac:dyDescent="0.2">
      <c r="A225" s="530"/>
      <c r="B225" s="563"/>
      <c r="C225" s="597"/>
      <c r="D225" s="494"/>
      <c r="E225" s="494"/>
      <c r="F225" s="75" t="s">
        <v>2</v>
      </c>
      <c r="G225" s="80">
        <f>G228</f>
        <v>66846.2</v>
      </c>
      <c r="H225" s="111">
        <f>H228</f>
        <v>28678.2</v>
      </c>
      <c r="I225" s="120">
        <f t="shared" si="5"/>
        <v>38168</v>
      </c>
      <c r="J225" s="489"/>
      <c r="K225" s="489"/>
    </row>
    <row r="226" spans="1:11" ht="26.25" customHeight="1" x14ac:dyDescent="0.2">
      <c r="A226" s="530"/>
      <c r="B226" s="563"/>
      <c r="C226" s="598"/>
      <c r="D226" s="494"/>
      <c r="E226" s="494"/>
      <c r="F226" s="83" t="s">
        <v>5</v>
      </c>
      <c r="G226" s="80">
        <f>G230</f>
        <v>246821.9</v>
      </c>
      <c r="H226" s="111">
        <f>H230</f>
        <v>0</v>
      </c>
      <c r="I226" s="120">
        <f t="shared" si="5"/>
        <v>246821.9</v>
      </c>
      <c r="J226" s="489"/>
      <c r="K226" s="489"/>
    </row>
    <row r="227" spans="1:11" ht="26.25" customHeight="1" x14ac:dyDescent="0.2">
      <c r="A227" s="530"/>
      <c r="B227" s="563"/>
      <c r="C227" s="496" t="s">
        <v>7</v>
      </c>
      <c r="D227" s="494"/>
      <c r="E227" s="494"/>
      <c r="F227" s="76" t="s">
        <v>1</v>
      </c>
      <c r="G227" s="94">
        <f>G228</f>
        <v>66846.2</v>
      </c>
      <c r="H227" s="132">
        <v>28678.2</v>
      </c>
      <c r="I227" s="120">
        <f t="shared" si="5"/>
        <v>38168</v>
      </c>
      <c r="J227" s="489"/>
      <c r="K227" s="489"/>
    </row>
    <row r="228" spans="1:11" ht="28.5" customHeight="1" x14ac:dyDescent="0.2">
      <c r="A228" s="530"/>
      <c r="B228" s="563"/>
      <c r="C228" s="512"/>
      <c r="D228" s="494"/>
      <c r="E228" s="494"/>
      <c r="F228" s="49" t="s">
        <v>2</v>
      </c>
      <c r="G228" s="81">
        <f>G232+G234</f>
        <v>66846.2</v>
      </c>
      <c r="H228" s="122">
        <v>28678.2</v>
      </c>
      <c r="I228" s="120">
        <f t="shared" si="5"/>
        <v>38168</v>
      </c>
      <c r="J228" s="489"/>
      <c r="K228" s="489"/>
    </row>
    <row r="229" spans="1:11" ht="26.25" customHeight="1" x14ac:dyDescent="0.2">
      <c r="A229" s="530"/>
      <c r="B229" s="563"/>
      <c r="C229" s="491" t="s">
        <v>6</v>
      </c>
      <c r="D229" s="494"/>
      <c r="E229" s="494"/>
      <c r="F229" s="76" t="s">
        <v>1</v>
      </c>
      <c r="G229" s="80">
        <f>G230</f>
        <v>246821.9</v>
      </c>
      <c r="H229" s="127">
        <v>0</v>
      </c>
      <c r="I229" s="120">
        <f t="shared" si="5"/>
        <v>246821.9</v>
      </c>
      <c r="J229" s="93"/>
      <c r="K229" s="93"/>
    </row>
    <row r="230" spans="1:11" ht="26.25" customHeight="1" x14ac:dyDescent="0.2">
      <c r="A230" s="547"/>
      <c r="B230" s="595"/>
      <c r="C230" s="491"/>
      <c r="D230" s="495"/>
      <c r="E230" s="495"/>
      <c r="F230" s="83" t="s">
        <v>5</v>
      </c>
      <c r="G230" s="81">
        <f>'[1]Приложение 10 '!$E$426</f>
        <v>246821.9</v>
      </c>
      <c r="H230" s="123">
        <v>0</v>
      </c>
      <c r="I230" s="120">
        <f t="shared" si="5"/>
        <v>246821.9</v>
      </c>
      <c r="J230" s="93"/>
      <c r="K230" s="93"/>
    </row>
    <row r="231" spans="1:11" ht="69" customHeight="1" x14ac:dyDescent="0.2">
      <c r="A231" s="490" t="s">
        <v>302</v>
      </c>
      <c r="B231" s="491" t="s">
        <v>207</v>
      </c>
      <c r="C231" s="492" t="s">
        <v>7</v>
      </c>
      <c r="D231" s="493" t="s">
        <v>88</v>
      </c>
      <c r="E231" s="493" t="s">
        <v>89</v>
      </c>
      <c r="F231" s="47" t="s">
        <v>1</v>
      </c>
      <c r="G231" s="80">
        <f>G232</f>
        <v>53550.2</v>
      </c>
      <c r="H231" s="127">
        <v>23490.2</v>
      </c>
      <c r="I231" s="120">
        <f t="shared" ref="I231:I236" si="6">G231-H231</f>
        <v>30059.999999999996</v>
      </c>
      <c r="J231" s="5" t="s">
        <v>420</v>
      </c>
      <c r="K231" s="34">
        <v>1900</v>
      </c>
    </row>
    <row r="232" spans="1:11" ht="84.75" customHeight="1" x14ac:dyDescent="0.2">
      <c r="A232" s="490"/>
      <c r="B232" s="491" t="s">
        <v>54</v>
      </c>
      <c r="C232" s="492" t="s">
        <v>7</v>
      </c>
      <c r="D232" s="494"/>
      <c r="E232" s="494"/>
      <c r="F232" s="49" t="s">
        <v>2</v>
      </c>
      <c r="G232" s="81">
        <f>'[1]Приложение 10 '!$E$413</f>
        <v>53550.2</v>
      </c>
      <c r="H232" s="123">
        <v>23490.2</v>
      </c>
      <c r="I232" s="120">
        <f t="shared" si="6"/>
        <v>30059.999999999996</v>
      </c>
      <c r="J232" s="65" t="s">
        <v>421</v>
      </c>
      <c r="K232" s="32">
        <v>30</v>
      </c>
    </row>
    <row r="233" spans="1:11" ht="75" customHeight="1" x14ac:dyDescent="0.2">
      <c r="A233" s="490" t="s">
        <v>316</v>
      </c>
      <c r="B233" s="491" t="s">
        <v>209</v>
      </c>
      <c r="C233" s="492" t="s">
        <v>7</v>
      </c>
      <c r="D233" s="493" t="s">
        <v>88</v>
      </c>
      <c r="E233" s="493" t="s">
        <v>89</v>
      </c>
      <c r="F233" s="47" t="s">
        <v>1</v>
      </c>
      <c r="G233" s="80">
        <f>G234</f>
        <v>13296</v>
      </c>
      <c r="H233" s="127">
        <v>5188</v>
      </c>
      <c r="I233" s="120">
        <f t="shared" si="6"/>
        <v>8108</v>
      </c>
      <c r="J233" s="5" t="s">
        <v>422</v>
      </c>
      <c r="K233" s="34">
        <v>340</v>
      </c>
    </row>
    <row r="234" spans="1:11" ht="63.75" customHeight="1" x14ac:dyDescent="0.2">
      <c r="A234" s="490"/>
      <c r="B234" s="491" t="s">
        <v>56</v>
      </c>
      <c r="C234" s="492" t="s">
        <v>7</v>
      </c>
      <c r="D234" s="494"/>
      <c r="E234" s="494"/>
      <c r="F234" s="49" t="s">
        <v>2</v>
      </c>
      <c r="G234" s="81">
        <f>'[1]Приложение 10 '!$E$418</f>
        <v>13296</v>
      </c>
      <c r="H234" s="123">
        <v>5188</v>
      </c>
      <c r="I234" s="120">
        <f t="shared" si="6"/>
        <v>8108</v>
      </c>
      <c r="J234" s="65" t="s">
        <v>423</v>
      </c>
      <c r="K234" s="32">
        <v>80</v>
      </c>
    </row>
    <row r="235" spans="1:11" s="21" customFormat="1" ht="50.25" customHeight="1" x14ac:dyDescent="0.2">
      <c r="A235" s="588" t="s">
        <v>445</v>
      </c>
      <c r="B235" s="593" t="s">
        <v>446</v>
      </c>
      <c r="C235" s="587" t="s">
        <v>6</v>
      </c>
      <c r="D235" s="585" t="s">
        <v>88</v>
      </c>
      <c r="E235" s="585" t="s">
        <v>89</v>
      </c>
      <c r="F235" s="84" t="s">
        <v>1</v>
      </c>
      <c r="G235" s="85">
        <f>G236</f>
        <v>246821.9</v>
      </c>
      <c r="H235" s="127">
        <v>0</v>
      </c>
      <c r="I235" s="127">
        <f t="shared" si="6"/>
        <v>246821.9</v>
      </c>
      <c r="J235" s="86"/>
      <c r="K235" s="87"/>
    </row>
    <row r="236" spans="1:11" s="21" customFormat="1" ht="36.75" customHeight="1" x14ac:dyDescent="0.2">
      <c r="A236" s="588"/>
      <c r="B236" s="594"/>
      <c r="C236" s="587" t="s">
        <v>7</v>
      </c>
      <c r="D236" s="586"/>
      <c r="E236" s="586"/>
      <c r="F236" s="88" t="s">
        <v>5</v>
      </c>
      <c r="G236" s="89">
        <f>'[1]Приложение 10 '!$E$426</f>
        <v>246821.9</v>
      </c>
      <c r="H236" s="123">
        <v>0</v>
      </c>
      <c r="I236" s="123">
        <f t="shared" si="6"/>
        <v>246821.9</v>
      </c>
      <c r="J236" s="86"/>
      <c r="K236" s="87"/>
    </row>
    <row r="237" spans="1:11" s="11" customFormat="1" ht="17.25" customHeight="1" x14ac:dyDescent="0.2">
      <c r="A237" s="559" t="s">
        <v>132</v>
      </c>
      <c r="B237" s="501" t="s">
        <v>252</v>
      </c>
      <c r="C237" s="479" t="s">
        <v>0</v>
      </c>
      <c r="D237" s="560" t="s">
        <v>87</v>
      </c>
      <c r="E237" s="560" t="s">
        <v>87</v>
      </c>
      <c r="F237" s="76" t="s">
        <v>1</v>
      </c>
      <c r="G237" s="80">
        <f>G238+G239</f>
        <v>283004.3</v>
      </c>
      <c r="H237" s="120">
        <v>281490.90000000002</v>
      </c>
      <c r="I237" s="120">
        <f t="shared" ref="I237:I243" si="7">G237-H237</f>
        <v>1513.3999999999651</v>
      </c>
      <c r="J237" s="561" t="s">
        <v>90</v>
      </c>
      <c r="K237" s="561" t="s">
        <v>90</v>
      </c>
    </row>
    <row r="238" spans="1:11" s="11" customFormat="1" ht="17.25" customHeight="1" x14ac:dyDescent="0.2">
      <c r="A238" s="559"/>
      <c r="B238" s="501" t="s">
        <v>57</v>
      </c>
      <c r="C238" s="479" t="s">
        <v>0</v>
      </c>
      <c r="D238" s="560"/>
      <c r="E238" s="560"/>
      <c r="F238" s="47" t="s">
        <v>2</v>
      </c>
      <c r="G238" s="80">
        <f>G241</f>
        <v>62380.3</v>
      </c>
      <c r="H238" s="120">
        <v>60866.899999999994</v>
      </c>
      <c r="I238" s="120">
        <f t="shared" si="7"/>
        <v>1513.4000000000087</v>
      </c>
      <c r="J238" s="561"/>
      <c r="K238" s="561"/>
    </row>
    <row r="239" spans="1:11" s="11" customFormat="1" ht="17.25" customHeight="1" x14ac:dyDescent="0.2">
      <c r="A239" s="559"/>
      <c r="B239" s="501" t="s">
        <v>57</v>
      </c>
      <c r="C239" s="479" t="s">
        <v>0</v>
      </c>
      <c r="D239" s="560"/>
      <c r="E239" s="560"/>
      <c r="F239" s="47" t="s">
        <v>3</v>
      </c>
      <c r="G239" s="80">
        <f>G242</f>
        <v>220624</v>
      </c>
      <c r="H239" s="120">
        <v>220624</v>
      </c>
      <c r="I239" s="120">
        <f t="shared" si="7"/>
        <v>0</v>
      </c>
      <c r="J239" s="561"/>
      <c r="K239" s="561"/>
    </row>
    <row r="240" spans="1:11" s="11" customFormat="1" ht="17.25" customHeight="1" x14ac:dyDescent="0.2">
      <c r="A240" s="559"/>
      <c r="B240" s="501" t="s">
        <v>57</v>
      </c>
      <c r="C240" s="479" t="s">
        <v>7</v>
      </c>
      <c r="D240" s="560" t="s">
        <v>87</v>
      </c>
      <c r="E240" s="560" t="s">
        <v>87</v>
      </c>
      <c r="F240" s="47" t="s">
        <v>1</v>
      </c>
      <c r="G240" s="80">
        <f>G241+G242</f>
        <v>283004.3</v>
      </c>
      <c r="H240" s="120">
        <v>281490.90000000002</v>
      </c>
      <c r="I240" s="120">
        <f t="shared" si="7"/>
        <v>1513.3999999999651</v>
      </c>
      <c r="J240" s="561"/>
      <c r="K240" s="561"/>
    </row>
    <row r="241" spans="1:11" s="11" customFormat="1" ht="17.25" customHeight="1" x14ac:dyDescent="0.2">
      <c r="A241" s="559"/>
      <c r="B241" s="501" t="s">
        <v>57</v>
      </c>
      <c r="C241" s="479" t="s">
        <v>7</v>
      </c>
      <c r="D241" s="560"/>
      <c r="E241" s="560"/>
      <c r="F241" s="47" t="s">
        <v>2</v>
      </c>
      <c r="G241" s="80">
        <f>G244+G257</f>
        <v>62380.3</v>
      </c>
      <c r="H241" s="120">
        <v>60866.899999999994</v>
      </c>
      <c r="I241" s="120">
        <f t="shared" si="7"/>
        <v>1513.4000000000087</v>
      </c>
      <c r="J241" s="561"/>
      <c r="K241" s="561"/>
    </row>
    <row r="242" spans="1:11" s="11" customFormat="1" ht="17.25" customHeight="1" x14ac:dyDescent="0.2">
      <c r="A242" s="559"/>
      <c r="B242" s="501" t="s">
        <v>57</v>
      </c>
      <c r="C242" s="479" t="s">
        <v>7</v>
      </c>
      <c r="D242" s="560"/>
      <c r="E242" s="560"/>
      <c r="F242" s="47" t="s">
        <v>3</v>
      </c>
      <c r="G242" s="80">
        <f>G258</f>
        <v>220624</v>
      </c>
      <c r="H242" s="120">
        <v>220624</v>
      </c>
      <c r="I242" s="120">
        <f t="shared" si="7"/>
        <v>0</v>
      </c>
      <c r="J242" s="561"/>
      <c r="K242" s="561"/>
    </row>
    <row r="243" spans="1:11" ht="18" customHeight="1" x14ac:dyDescent="0.2">
      <c r="A243" s="490" t="s">
        <v>133</v>
      </c>
      <c r="B243" s="501" t="s">
        <v>253</v>
      </c>
      <c r="C243" s="492" t="s">
        <v>7</v>
      </c>
      <c r="D243" s="502" t="s">
        <v>87</v>
      </c>
      <c r="E243" s="502" t="s">
        <v>87</v>
      </c>
      <c r="F243" s="47" t="s">
        <v>1</v>
      </c>
      <c r="G243" s="80">
        <f>G244</f>
        <v>50768.5</v>
      </c>
      <c r="H243" s="120">
        <v>49255.1</v>
      </c>
      <c r="I243" s="120">
        <f t="shared" si="7"/>
        <v>1513.4000000000015</v>
      </c>
      <c r="J243" s="489" t="s">
        <v>90</v>
      </c>
      <c r="K243" s="489" t="s">
        <v>90</v>
      </c>
    </row>
    <row r="244" spans="1:11" ht="18" customHeight="1" x14ac:dyDescent="0.2">
      <c r="A244" s="490"/>
      <c r="B244" s="501" t="s">
        <v>58</v>
      </c>
      <c r="C244" s="492" t="s">
        <v>7</v>
      </c>
      <c r="D244" s="502"/>
      <c r="E244" s="502"/>
      <c r="F244" s="49" t="s">
        <v>2</v>
      </c>
      <c r="G244" s="81">
        <f>G248+G252</f>
        <v>50768.5</v>
      </c>
      <c r="H244" s="122">
        <v>49255.1</v>
      </c>
      <c r="I244" s="120">
        <f>G244-H244</f>
        <v>1513.4000000000015</v>
      </c>
      <c r="J244" s="489"/>
      <c r="K244" s="489"/>
    </row>
    <row r="245" spans="1:11" ht="28.5" customHeight="1" x14ac:dyDescent="0.2">
      <c r="A245" s="490" t="s">
        <v>134</v>
      </c>
      <c r="B245" s="491" t="s">
        <v>210</v>
      </c>
      <c r="C245" s="492" t="s">
        <v>7</v>
      </c>
      <c r="D245" s="493" t="s">
        <v>88</v>
      </c>
      <c r="E245" s="493" t="s">
        <v>89</v>
      </c>
      <c r="F245" s="501" t="s">
        <v>1</v>
      </c>
      <c r="G245" s="580">
        <f>G248</f>
        <v>33651.9</v>
      </c>
      <c r="H245" s="521">
        <v>32138.5</v>
      </c>
      <c r="I245" s="521">
        <f>G245-H245</f>
        <v>1513.4000000000015</v>
      </c>
      <c r="J245" s="537" t="s">
        <v>424</v>
      </c>
      <c r="K245" s="503">
        <v>105</v>
      </c>
    </row>
    <row r="246" spans="1:11" ht="21" customHeight="1" x14ac:dyDescent="0.2">
      <c r="A246" s="490"/>
      <c r="B246" s="491"/>
      <c r="C246" s="492"/>
      <c r="D246" s="494"/>
      <c r="E246" s="494"/>
      <c r="F246" s="501"/>
      <c r="G246" s="580"/>
      <c r="H246" s="584"/>
      <c r="I246" s="584"/>
      <c r="J246" s="537"/>
      <c r="K246" s="503"/>
    </row>
    <row r="247" spans="1:11" ht="19.5" customHeight="1" x14ac:dyDescent="0.2">
      <c r="A247" s="490"/>
      <c r="B247" s="491"/>
      <c r="C247" s="492" t="s">
        <v>7</v>
      </c>
      <c r="D247" s="494"/>
      <c r="E247" s="494"/>
      <c r="F247" s="501"/>
      <c r="G247" s="580"/>
      <c r="H247" s="522"/>
      <c r="I247" s="522"/>
      <c r="J247" s="537"/>
      <c r="K247" s="503"/>
    </row>
    <row r="248" spans="1:11" ht="36.75" customHeight="1" x14ac:dyDescent="0.2">
      <c r="A248" s="490"/>
      <c r="B248" s="491"/>
      <c r="C248" s="492" t="s">
        <v>7</v>
      </c>
      <c r="D248" s="494"/>
      <c r="E248" s="494"/>
      <c r="F248" s="496" t="s">
        <v>2</v>
      </c>
      <c r="G248" s="577">
        <f>'[1]Приложение 10 '!$E$443</f>
        <v>33651.9</v>
      </c>
      <c r="H248" s="498">
        <v>32138.5</v>
      </c>
      <c r="I248" s="521">
        <f>G248-H248</f>
        <v>1513.4000000000015</v>
      </c>
      <c r="J248" s="537" t="s">
        <v>425</v>
      </c>
      <c r="K248" s="503">
        <v>95</v>
      </c>
    </row>
    <row r="249" spans="1:11" ht="30.75" customHeight="1" x14ac:dyDescent="0.2">
      <c r="A249" s="490"/>
      <c r="B249" s="491"/>
      <c r="C249" s="492" t="s">
        <v>7</v>
      </c>
      <c r="D249" s="494"/>
      <c r="E249" s="494"/>
      <c r="F249" s="512"/>
      <c r="G249" s="578"/>
      <c r="H249" s="513"/>
      <c r="I249" s="584"/>
      <c r="J249" s="537"/>
      <c r="K249" s="503"/>
    </row>
    <row r="250" spans="1:11" ht="55.5" customHeight="1" x14ac:dyDescent="0.2">
      <c r="A250" s="490"/>
      <c r="B250" s="491"/>
      <c r="C250" s="492" t="s">
        <v>7</v>
      </c>
      <c r="D250" s="495"/>
      <c r="E250" s="495"/>
      <c r="F250" s="497"/>
      <c r="G250" s="579"/>
      <c r="H250" s="499"/>
      <c r="I250" s="522"/>
      <c r="J250" s="72" t="s">
        <v>341</v>
      </c>
      <c r="K250" s="32">
        <v>95</v>
      </c>
    </row>
    <row r="251" spans="1:11" ht="41.25" customHeight="1" x14ac:dyDescent="0.2">
      <c r="A251" s="490" t="s">
        <v>135</v>
      </c>
      <c r="B251" s="491" t="s">
        <v>211</v>
      </c>
      <c r="C251" s="492" t="s">
        <v>7</v>
      </c>
      <c r="D251" s="493" t="s">
        <v>88</v>
      </c>
      <c r="E251" s="493" t="s">
        <v>89</v>
      </c>
      <c r="F251" s="47" t="s">
        <v>1</v>
      </c>
      <c r="G251" s="80">
        <f>G252</f>
        <v>17116.599999999999</v>
      </c>
      <c r="H251" s="120">
        <v>17116.599999999999</v>
      </c>
      <c r="I251" s="120">
        <f>G251-H251</f>
        <v>0</v>
      </c>
      <c r="J251" s="15" t="s">
        <v>228</v>
      </c>
      <c r="K251" s="32">
        <v>18</v>
      </c>
    </row>
    <row r="252" spans="1:11" ht="16.5" customHeight="1" x14ac:dyDescent="0.2">
      <c r="A252" s="490"/>
      <c r="B252" s="491" t="s">
        <v>59</v>
      </c>
      <c r="C252" s="492" t="s">
        <v>7</v>
      </c>
      <c r="D252" s="494"/>
      <c r="E252" s="494"/>
      <c r="F252" s="496" t="s">
        <v>2</v>
      </c>
      <c r="G252" s="577">
        <f>'[1]Приложение 10 '!$E$448</f>
        <v>17116.599999999999</v>
      </c>
      <c r="H252" s="498">
        <v>17116.599999999999</v>
      </c>
      <c r="I252" s="521">
        <f>G252-H252</f>
        <v>0</v>
      </c>
      <c r="J252" s="505" t="s">
        <v>229</v>
      </c>
      <c r="K252" s="503">
        <v>14550</v>
      </c>
    </row>
    <row r="253" spans="1:11" ht="12.75" customHeight="1" x14ac:dyDescent="0.2">
      <c r="A253" s="490"/>
      <c r="B253" s="491" t="s">
        <v>59</v>
      </c>
      <c r="C253" s="492" t="s">
        <v>7</v>
      </c>
      <c r="D253" s="494"/>
      <c r="E253" s="494"/>
      <c r="F253" s="512"/>
      <c r="G253" s="578"/>
      <c r="H253" s="513"/>
      <c r="I253" s="584"/>
      <c r="J253" s="506"/>
      <c r="K253" s="503"/>
    </row>
    <row r="254" spans="1:11" ht="12.75" customHeight="1" x14ac:dyDescent="0.2">
      <c r="A254" s="490"/>
      <c r="B254" s="491" t="s">
        <v>59</v>
      </c>
      <c r="C254" s="492" t="s">
        <v>7</v>
      </c>
      <c r="D254" s="494"/>
      <c r="E254" s="494"/>
      <c r="F254" s="512"/>
      <c r="G254" s="578"/>
      <c r="H254" s="513"/>
      <c r="I254" s="584"/>
      <c r="J254" s="505" t="s">
        <v>342</v>
      </c>
      <c r="K254" s="503">
        <v>100</v>
      </c>
    </row>
    <row r="255" spans="1:11" ht="21.75" customHeight="1" x14ac:dyDescent="0.2">
      <c r="A255" s="490"/>
      <c r="B255" s="491" t="s">
        <v>59</v>
      </c>
      <c r="C255" s="492" t="s">
        <v>7</v>
      </c>
      <c r="D255" s="495"/>
      <c r="E255" s="495"/>
      <c r="F255" s="497"/>
      <c r="G255" s="579"/>
      <c r="H255" s="499"/>
      <c r="I255" s="522"/>
      <c r="J255" s="506"/>
      <c r="K255" s="503"/>
    </row>
    <row r="256" spans="1:11" ht="21.75" customHeight="1" x14ac:dyDescent="0.2">
      <c r="A256" s="490" t="s">
        <v>278</v>
      </c>
      <c r="B256" s="541" t="s">
        <v>333</v>
      </c>
      <c r="C256" s="492" t="s">
        <v>7</v>
      </c>
      <c r="D256" s="493" t="s">
        <v>88</v>
      </c>
      <c r="E256" s="493" t="s">
        <v>89</v>
      </c>
      <c r="F256" s="47" t="s">
        <v>1</v>
      </c>
      <c r="G256" s="80">
        <f>G257+G258</f>
        <v>232235.8</v>
      </c>
      <c r="H256" s="120">
        <v>232235.8</v>
      </c>
      <c r="I256" s="120">
        <f>G256-H256</f>
        <v>0</v>
      </c>
      <c r="J256" s="493" t="s">
        <v>90</v>
      </c>
      <c r="K256" s="514" t="s">
        <v>90</v>
      </c>
    </row>
    <row r="257" spans="1:11" ht="21.75" customHeight="1" x14ac:dyDescent="0.2">
      <c r="A257" s="490"/>
      <c r="B257" s="542"/>
      <c r="C257" s="492" t="s">
        <v>7</v>
      </c>
      <c r="D257" s="494"/>
      <c r="E257" s="494"/>
      <c r="F257" s="49" t="s">
        <v>2</v>
      </c>
      <c r="G257" s="81">
        <f>G260</f>
        <v>11611.8</v>
      </c>
      <c r="H257" s="122">
        <v>11611.8</v>
      </c>
      <c r="I257" s="120">
        <f t="shared" ref="I257:I287" si="8">G257-H257</f>
        <v>0</v>
      </c>
      <c r="J257" s="494"/>
      <c r="K257" s="515"/>
    </row>
    <row r="258" spans="1:11" ht="34.5" customHeight="1" x14ac:dyDescent="0.2">
      <c r="A258" s="490"/>
      <c r="B258" s="542"/>
      <c r="C258" s="492" t="s">
        <v>7</v>
      </c>
      <c r="D258" s="494"/>
      <c r="E258" s="494"/>
      <c r="F258" s="49" t="s">
        <v>3</v>
      </c>
      <c r="G258" s="81">
        <f>G261</f>
        <v>220624</v>
      </c>
      <c r="H258" s="122">
        <v>220624</v>
      </c>
      <c r="I258" s="120">
        <f t="shared" si="8"/>
        <v>0</v>
      </c>
      <c r="J258" s="494"/>
      <c r="K258" s="515"/>
    </row>
    <row r="259" spans="1:11" ht="35.25" customHeight="1" x14ac:dyDescent="0.2">
      <c r="A259" s="529" t="s">
        <v>279</v>
      </c>
      <c r="B259" s="507" t="s">
        <v>328</v>
      </c>
      <c r="C259" s="492" t="s">
        <v>7</v>
      </c>
      <c r="D259" s="493" t="s">
        <v>88</v>
      </c>
      <c r="E259" s="493" t="s">
        <v>89</v>
      </c>
      <c r="F259" s="47" t="s">
        <v>1</v>
      </c>
      <c r="G259" s="80">
        <f>G260+G261</f>
        <v>232235.8</v>
      </c>
      <c r="H259" s="120">
        <v>232235.8</v>
      </c>
      <c r="I259" s="120">
        <f t="shared" si="8"/>
        <v>0</v>
      </c>
      <c r="J259" s="533" t="s">
        <v>343</v>
      </c>
      <c r="K259" s="531">
        <v>63</v>
      </c>
    </row>
    <row r="260" spans="1:11" ht="58.5" customHeight="1" x14ac:dyDescent="0.2">
      <c r="A260" s="530"/>
      <c r="B260" s="508"/>
      <c r="C260" s="492" t="s">
        <v>7</v>
      </c>
      <c r="D260" s="494"/>
      <c r="E260" s="494"/>
      <c r="F260" s="49" t="s">
        <v>2</v>
      </c>
      <c r="G260" s="81">
        <f>'[1]Приложение 10 '!$E$453</f>
        <v>11611.8</v>
      </c>
      <c r="H260" s="122">
        <v>11611.8</v>
      </c>
      <c r="I260" s="120">
        <f t="shared" si="8"/>
        <v>0</v>
      </c>
      <c r="J260" s="564"/>
      <c r="K260" s="532"/>
    </row>
    <row r="261" spans="1:11" ht="93.75" customHeight="1" x14ac:dyDescent="0.2">
      <c r="A261" s="530"/>
      <c r="B261" s="508"/>
      <c r="C261" s="492" t="s">
        <v>7</v>
      </c>
      <c r="D261" s="494"/>
      <c r="E261" s="494"/>
      <c r="F261" s="49" t="s">
        <v>3</v>
      </c>
      <c r="G261" s="81">
        <f>'[1]Приложение 10 '!$E$454</f>
        <v>220624</v>
      </c>
      <c r="H261" s="122">
        <v>220624</v>
      </c>
      <c r="I261" s="120">
        <f t="shared" si="8"/>
        <v>0</v>
      </c>
      <c r="J261" s="55" t="s">
        <v>344</v>
      </c>
      <c r="K261" s="51">
        <v>47</v>
      </c>
    </row>
    <row r="262" spans="1:11" s="11" customFormat="1" ht="15.75" customHeight="1" x14ac:dyDescent="0.2">
      <c r="A262" s="559" t="s">
        <v>136</v>
      </c>
      <c r="B262" s="501" t="s">
        <v>186</v>
      </c>
      <c r="C262" s="479" t="s">
        <v>0</v>
      </c>
      <c r="D262" s="560" t="s">
        <v>87</v>
      </c>
      <c r="E262" s="560" t="s">
        <v>87</v>
      </c>
      <c r="F262" s="47" t="s">
        <v>1</v>
      </c>
      <c r="G262" s="80">
        <f>G263+G264</f>
        <v>4072824.8999999994</v>
      </c>
      <c r="H262" s="120">
        <v>3198371.1999999993</v>
      </c>
      <c r="I262" s="120">
        <f t="shared" si="8"/>
        <v>874453.70000000019</v>
      </c>
      <c r="J262" s="561" t="s">
        <v>90</v>
      </c>
      <c r="K262" s="561" t="s">
        <v>90</v>
      </c>
    </row>
    <row r="263" spans="1:11" s="11" customFormat="1" ht="15.75" customHeight="1" x14ac:dyDescent="0.2">
      <c r="A263" s="559"/>
      <c r="B263" s="501" t="s">
        <v>60</v>
      </c>
      <c r="C263" s="479" t="s">
        <v>0</v>
      </c>
      <c r="D263" s="560"/>
      <c r="E263" s="560"/>
      <c r="F263" s="47" t="s">
        <v>2</v>
      </c>
      <c r="G263" s="80">
        <f>G266+G269</f>
        <v>3241858.0999999996</v>
      </c>
      <c r="H263" s="120">
        <v>2367404.3999999994</v>
      </c>
      <c r="I263" s="120">
        <f t="shared" si="8"/>
        <v>874453.70000000019</v>
      </c>
      <c r="J263" s="561"/>
      <c r="K263" s="561"/>
    </row>
    <row r="264" spans="1:11" s="11" customFormat="1" ht="15.75" customHeight="1" x14ac:dyDescent="0.2">
      <c r="A264" s="559"/>
      <c r="B264" s="501" t="s">
        <v>60</v>
      </c>
      <c r="C264" s="479" t="s">
        <v>0</v>
      </c>
      <c r="D264" s="560"/>
      <c r="E264" s="560"/>
      <c r="F264" s="47" t="s">
        <v>3</v>
      </c>
      <c r="G264" s="80">
        <f>G267+G270</f>
        <v>830966.8</v>
      </c>
      <c r="H264" s="120">
        <v>830966.8</v>
      </c>
      <c r="I264" s="120">
        <f t="shared" si="8"/>
        <v>0</v>
      </c>
      <c r="J264" s="561"/>
      <c r="K264" s="561"/>
    </row>
    <row r="265" spans="1:11" s="11" customFormat="1" ht="15.75" customHeight="1" x14ac:dyDescent="0.2">
      <c r="A265" s="559"/>
      <c r="B265" s="501" t="s">
        <v>60</v>
      </c>
      <c r="C265" s="479" t="s">
        <v>7</v>
      </c>
      <c r="D265" s="560" t="s">
        <v>87</v>
      </c>
      <c r="E265" s="560" t="s">
        <v>87</v>
      </c>
      <c r="F265" s="47" t="s">
        <v>1</v>
      </c>
      <c r="G265" s="80">
        <f>G266+G267</f>
        <v>2848209.0999999996</v>
      </c>
      <c r="H265" s="120">
        <v>2265828.0999999996</v>
      </c>
      <c r="I265" s="120">
        <f t="shared" si="8"/>
        <v>582381</v>
      </c>
      <c r="J265" s="561"/>
      <c r="K265" s="561"/>
    </row>
    <row r="266" spans="1:11" s="11" customFormat="1" ht="15.75" customHeight="1" x14ac:dyDescent="0.2">
      <c r="A266" s="559"/>
      <c r="B266" s="501" t="s">
        <v>60</v>
      </c>
      <c r="C266" s="479" t="s">
        <v>7</v>
      </c>
      <c r="D266" s="560"/>
      <c r="E266" s="560"/>
      <c r="F266" s="47" t="s">
        <v>2</v>
      </c>
      <c r="G266" s="80">
        <f>'[1]Приложение 10 '!$E$468</f>
        <v>2029325.0999999999</v>
      </c>
      <c r="H266" s="120">
        <v>1446944.0999999996</v>
      </c>
      <c r="I266" s="120">
        <f t="shared" si="8"/>
        <v>582381.00000000023</v>
      </c>
      <c r="J266" s="561"/>
      <c r="K266" s="561"/>
    </row>
    <row r="267" spans="1:11" s="11" customFormat="1" ht="15.75" customHeight="1" x14ac:dyDescent="0.2">
      <c r="A267" s="559"/>
      <c r="B267" s="501" t="s">
        <v>60</v>
      </c>
      <c r="C267" s="479" t="s">
        <v>7</v>
      </c>
      <c r="D267" s="560"/>
      <c r="E267" s="560"/>
      <c r="F267" s="47" t="s">
        <v>3</v>
      </c>
      <c r="G267" s="80">
        <f>'[1]Приложение 10 '!$E$469</f>
        <v>818884</v>
      </c>
      <c r="H267" s="120">
        <v>818884</v>
      </c>
      <c r="I267" s="120">
        <f t="shared" si="8"/>
        <v>0</v>
      </c>
      <c r="J267" s="561"/>
      <c r="K267" s="561"/>
    </row>
    <row r="268" spans="1:11" s="11" customFormat="1" ht="15.75" customHeight="1" x14ac:dyDescent="0.2">
      <c r="A268" s="559"/>
      <c r="B268" s="501" t="s">
        <v>60</v>
      </c>
      <c r="C268" s="479" t="s">
        <v>9</v>
      </c>
      <c r="D268" s="560" t="s">
        <v>87</v>
      </c>
      <c r="E268" s="560" t="s">
        <v>87</v>
      </c>
      <c r="F268" s="47" t="s">
        <v>1</v>
      </c>
      <c r="G268" s="80">
        <f>G269+G270</f>
        <v>1224615.8</v>
      </c>
      <c r="H268" s="120">
        <v>932543.1</v>
      </c>
      <c r="I268" s="120">
        <f t="shared" si="8"/>
        <v>292072.70000000007</v>
      </c>
      <c r="J268" s="561"/>
      <c r="K268" s="561"/>
    </row>
    <row r="269" spans="1:11" s="11" customFormat="1" ht="15.75" customHeight="1" x14ac:dyDescent="0.2">
      <c r="A269" s="559"/>
      <c r="B269" s="501" t="s">
        <v>60</v>
      </c>
      <c r="C269" s="479" t="s">
        <v>9</v>
      </c>
      <c r="D269" s="560"/>
      <c r="E269" s="560"/>
      <c r="F269" s="47" t="s">
        <v>2</v>
      </c>
      <c r="G269" s="80">
        <f>'[1]Приложение 10 '!$E$473</f>
        <v>1212533</v>
      </c>
      <c r="H269" s="120">
        <v>920460.29999999993</v>
      </c>
      <c r="I269" s="120">
        <f t="shared" si="8"/>
        <v>292072.70000000007</v>
      </c>
      <c r="J269" s="561"/>
      <c r="K269" s="561"/>
    </row>
    <row r="270" spans="1:11" s="11" customFormat="1" ht="21.75" customHeight="1" x14ac:dyDescent="0.2">
      <c r="A270" s="559"/>
      <c r="B270" s="501" t="s">
        <v>60</v>
      </c>
      <c r="C270" s="479" t="s">
        <v>9</v>
      </c>
      <c r="D270" s="560"/>
      <c r="E270" s="560"/>
      <c r="F270" s="47" t="s">
        <v>3</v>
      </c>
      <c r="G270" s="80">
        <f>'[1]Приложение 10 '!$E$474</f>
        <v>12082.8</v>
      </c>
      <c r="H270" s="120">
        <v>12082.8</v>
      </c>
      <c r="I270" s="120">
        <f t="shared" si="8"/>
        <v>0</v>
      </c>
      <c r="J270" s="561"/>
      <c r="K270" s="561"/>
    </row>
    <row r="271" spans="1:11" ht="16.5" customHeight="1" x14ac:dyDescent="0.2">
      <c r="A271" s="490" t="s">
        <v>137</v>
      </c>
      <c r="B271" s="501" t="s">
        <v>254</v>
      </c>
      <c r="C271" s="492" t="s">
        <v>7</v>
      </c>
      <c r="D271" s="502" t="s">
        <v>87</v>
      </c>
      <c r="E271" s="502" t="s">
        <v>87</v>
      </c>
      <c r="F271" s="47" t="s">
        <v>1</v>
      </c>
      <c r="G271" s="80">
        <f>G272+G273</f>
        <v>2025235.9</v>
      </c>
      <c r="H271" s="120">
        <v>1442854.8999999997</v>
      </c>
      <c r="I271" s="120">
        <f t="shared" si="8"/>
        <v>582381.00000000023</v>
      </c>
      <c r="J271" s="489" t="s">
        <v>90</v>
      </c>
      <c r="K271" s="489" t="s">
        <v>90</v>
      </c>
    </row>
    <row r="272" spans="1:11" ht="16.5" customHeight="1" x14ac:dyDescent="0.2">
      <c r="A272" s="490"/>
      <c r="B272" s="501" t="s">
        <v>61</v>
      </c>
      <c r="C272" s="492" t="s">
        <v>7</v>
      </c>
      <c r="D272" s="502"/>
      <c r="E272" s="502"/>
      <c r="F272" s="49" t="s">
        <v>2</v>
      </c>
      <c r="G272" s="81">
        <f>'[1]Приложение 10 '!$E$478</f>
        <v>2021525.0999999999</v>
      </c>
      <c r="H272" s="122">
        <v>1439144.0999999996</v>
      </c>
      <c r="I272" s="120">
        <f t="shared" si="8"/>
        <v>582381.00000000023</v>
      </c>
      <c r="J272" s="489"/>
      <c r="K272" s="489"/>
    </row>
    <row r="273" spans="1:14" ht="16.5" customHeight="1" x14ac:dyDescent="0.2">
      <c r="A273" s="490"/>
      <c r="B273" s="501" t="s">
        <v>61</v>
      </c>
      <c r="C273" s="492" t="s">
        <v>7</v>
      </c>
      <c r="D273" s="502"/>
      <c r="E273" s="502"/>
      <c r="F273" s="49" t="s">
        <v>3</v>
      </c>
      <c r="G273" s="81">
        <f>'[1]Приложение 10 '!$E$479</f>
        <v>3710.8</v>
      </c>
      <c r="H273" s="122">
        <v>3710.8</v>
      </c>
      <c r="I273" s="120">
        <f t="shared" si="8"/>
        <v>0</v>
      </c>
      <c r="J273" s="489"/>
      <c r="K273" s="489"/>
    </row>
    <row r="274" spans="1:14" ht="32.25" customHeight="1" x14ac:dyDescent="0.2">
      <c r="A274" s="490" t="s">
        <v>138</v>
      </c>
      <c r="B274" s="491" t="s">
        <v>212</v>
      </c>
      <c r="C274" s="492" t="s">
        <v>7</v>
      </c>
      <c r="D274" s="493" t="s">
        <v>88</v>
      </c>
      <c r="E274" s="493" t="s">
        <v>89</v>
      </c>
      <c r="F274" s="47" t="s">
        <v>1</v>
      </c>
      <c r="G274" s="80">
        <f>G275</f>
        <v>269804.5</v>
      </c>
      <c r="H274" s="127">
        <v>232198.6</v>
      </c>
      <c r="I274" s="120">
        <f t="shared" si="8"/>
        <v>37605.899999999994</v>
      </c>
      <c r="J274" s="5" t="s">
        <v>345</v>
      </c>
      <c r="K274" s="34">
        <v>47000</v>
      </c>
    </row>
    <row r="275" spans="1:14" ht="59.25" customHeight="1" x14ac:dyDescent="0.2">
      <c r="A275" s="490"/>
      <c r="B275" s="491" t="s">
        <v>62</v>
      </c>
      <c r="C275" s="492" t="s">
        <v>7</v>
      </c>
      <c r="D275" s="494"/>
      <c r="E275" s="494"/>
      <c r="F275" s="49" t="s">
        <v>2</v>
      </c>
      <c r="G275" s="81">
        <f>'[1]Приложение 10 '!$E$483</f>
        <v>269804.5</v>
      </c>
      <c r="H275" s="122">
        <v>232198.6</v>
      </c>
      <c r="I275" s="120">
        <f t="shared" si="8"/>
        <v>37605.899999999994</v>
      </c>
      <c r="J275" s="3" t="s">
        <v>346</v>
      </c>
      <c r="K275" s="32" t="s">
        <v>165</v>
      </c>
    </row>
    <row r="276" spans="1:14" ht="57" customHeight="1" x14ac:dyDescent="0.2">
      <c r="A276" s="490" t="s">
        <v>139</v>
      </c>
      <c r="B276" s="491" t="s">
        <v>213</v>
      </c>
      <c r="C276" s="492" t="s">
        <v>7</v>
      </c>
      <c r="D276" s="493" t="s">
        <v>88</v>
      </c>
      <c r="E276" s="493" t="s">
        <v>89</v>
      </c>
      <c r="F276" s="47" t="s">
        <v>1</v>
      </c>
      <c r="G276" s="80">
        <f>G277</f>
        <v>65489.4</v>
      </c>
      <c r="H276" s="120">
        <v>65489.4</v>
      </c>
      <c r="I276" s="120">
        <f t="shared" si="8"/>
        <v>0</v>
      </c>
      <c r="J276" s="3" t="s">
        <v>347</v>
      </c>
      <c r="K276" s="32">
        <v>1</v>
      </c>
    </row>
    <row r="277" spans="1:14" ht="68.25" customHeight="1" x14ac:dyDescent="0.2">
      <c r="A277" s="490"/>
      <c r="B277" s="491" t="s">
        <v>63</v>
      </c>
      <c r="C277" s="492" t="s">
        <v>7</v>
      </c>
      <c r="D277" s="494"/>
      <c r="E277" s="494"/>
      <c r="F277" s="49" t="s">
        <v>2</v>
      </c>
      <c r="G277" s="81">
        <f>'[1]Приложение 10 '!$E$493</f>
        <v>65489.4</v>
      </c>
      <c r="H277" s="122">
        <v>65489.4</v>
      </c>
      <c r="I277" s="120">
        <f t="shared" si="8"/>
        <v>0</v>
      </c>
      <c r="J277" s="3" t="s">
        <v>166</v>
      </c>
      <c r="K277" s="32">
        <v>100</v>
      </c>
    </row>
    <row r="278" spans="1:14" s="21" customFormat="1" ht="54" customHeight="1" x14ac:dyDescent="0.2">
      <c r="A278" s="588" t="s">
        <v>140</v>
      </c>
      <c r="B278" s="593" t="s">
        <v>448</v>
      </c>
      <c r="C278" s="587" t="s">
        <v>7</v>
      </c>
      <c r="D278" s="585" t="s">
        <v>88</v>
      </c>
      <c r="E278" s="585" t="s">
        <v>89</v>
      </c>
      <c r="F278" s="84" t="s">
        <v>1</v>
      </c>
      <c r="G278" s="85">
        <f>G279</f>
        <v>305575</v>
      </c>
      <c r="H278" s="127">
        <v>0</v>
      </c>
      <c r="I278" s="120">
        <f t="shared" si="8"/>
        <v>305575</v>
      </c>
      <c r="J278" s="96"/>
      <c r="K278" s="87"/>
    </row>
    <row r="279" spans="1:14" s="21" customFormat="1" ht="36" customHeight="1" x14ac:dyDescent="0.2">
      <c r="A279" s="588"/>
      <c r="B279" s="594"/>
      <c r="C279" s="587" t="s">
        <v>7</v>
      </c>
      <c r="D279" s="586"/>
      <c r="E279" s="586"/>
      <c r="F279" s="92" t="s">
        <v>2</v>
      </c>
      <c r="G279" s="89">
        <f>'[1]Приложение 10 '!$E$488</f>
        <v>305575</v>
      </c>
      <c r="H279" s="123">
        <v>0</v>
      </c>
      <c r="I279" s="120">
        <f t="shared" si="8"/>
        <v>305575</v>
      </c>
      <c r="J279" s="96"/>
      <c r="K279" s="87"/>
    </row>
    <row r="280" spans="1:14" ht="44.25" customHeight="1" x14ac:dyDescent="0.2">
      <c r="A280" s="490" t="s">
        <v>141</v>
      </c>
      <c r="B280" s="491" t="s">
        <v>214</v>
      </c>
      <c r="C280" s="492" t="s">
        <v>7</v>
      </c>
      <c r="D280" s="493" t="s">
        <v>88</v>
      </c>
      <c r="E280" s="493" t="s">
        <v>89</v>
      </c>
      <c r="F280" s="47" t="s">
        <v>1</v>
      </c>
      <c r="G280" s="80">
        <f>G281</f>
        <v>543856.69999999995</v>
      </c>
      <c r="H280" s="127">
        <v>363132.6</v>
      </c>
      <c r="I280" s="120">
        <f t="shared" si="8"/>
        <v>180724.09999999998</v>
      </c>
      <c r="J280" s="5" t="s">
        <v>348</v>
      </c>
      <c r="K280" s="32">
        <v>77</v>
      </c>
    </row>
    <row r="281" spans="1:14" ht="44.25" customHeight="1" x14ac:dyDescent="0.2">
      <c r="A281" s="490"/>
      <c r="B281" s="491" t="s">
        <v>64</v>
      </c>
      <c r="C281" s="492" t="s">
        <v>7</v>
      </c>
      <c r="D281" s="494"/>
      <c r="E281" s="494"/>
      <c r="F281" s="49" t="s">
        <v>2</v>
      </c>
      <c r="G281" s="81">
        <f>'[1]Приложение 10 '!$E$498</f>
        <v>543856.69999999995</v>
      </c>
      <c r="H281" s="122">
        <v>363132.6</v>
      </c>
      <c r="I281" s="120">
        <f t="shared" si="8"/>
        <v>180724.09999999998</v>
      </c>
      <c r="J281" s="3" t="s">
        <v>349</v>
      </c>
      <c r="K281" s="32">
        <v>100</v>
      </c>
    </row>
    <row r="282" spans="1:14" ht="45" customHeight="1" x14ac:dyDescent="0.2">
      <c r="A282" s="490" t="s">
        <v>142</v>
      </c>
      <c r="B282" s="491" t="s">
        <v>215</v>
      </c>
      <c r="C282" s="492" t="s">
        <v>7</v>
      </c>
      <c r="D282" s="493" t="s">
        <v>88</v>
      </c>
      <c r="E282" s="493" t="s">
        <v>89</v>
      </c>
      <c r="F282" s="47" t="s">
        <v>1</v>
      </c>
      <c r="G282" s="80">
        <f>G283</f>
        <v>571545.99999999988</v>
      </c>
      <c r="H282" s="127">
        <v>541603.69999999995</v>
      </c>
      <c r="I282" s="120">
        <f t="shared" si="8"/>
        <v>29942.29999999993</v>
      </c>
      <c r="J282" s="5" t="s">
        <v>350</v>
      </c>
      <c r="K282" s="69">
        <v>52</v>
      </c>
      <c r="L282" s="539" t="s">
        <v>442</v>
      </c>
      <c r="M282" s="540"/>
      <c r="N282" s="540"/>
    </row>
    <row r="283" spans="1:14" ht="45" customHeight="1" x14ac:dyDescent="0.2">
      <c r="A283" s="490"/>
      <c r="B283" s="491" t="s">
        <v>65</v>
      </c>
      <c r="C283" s="492" t="s">
        <v>7</v>
      </c>
      <c r="D283" s="494"/>
      <c r="E283" s="494"/>
      <c r="F283" s="49" t="s">
        <v>2</v>
      </c>
      <c r="G283" s="81">
        <f>'[1]Приложение 10 '!$E$503</f>
        <v>571545.99999999988</v>
      </c>
      <c r="H283" s="122">
        <v>541603.69999999995</v>
      </c>
      <c r="I283" s="120">
        <f t="shared" si="8"/>
        <v>29942.29999999993</v>
      </c>
      <c r="J283" s="3" t="s">
        <v>351</v>
      </c>
      <c r="K283" s="32">
        <v>8</v>
      </c>
    </row>
    <row r="284" spans="1:14" ht="42" customHeight="1" x14ac:dyDescent="0.2">
      <c r="A284" s="490" t="s">
        <v>143</v>
      </c>
      <c r="B284" s="491" t="s">
        <v>216</v>
      </c>
      <c r="C284" s="492" t="s">
        <v>7</v>
      </c>
      <c r="D284" s="493" t="s">
        <v>88</v>
      </c>
      <c r="E284" s="493" t="s">
        <v>89</v>
      </c>
      <c r="F284" s="47" t="s">
        <v>1</v>
      </c>
      <c r="G284" s="80">
        <f>G285</f>
        <v>6578.9</v>
      </c>
      <c r="H284" s="127">
        <v>6578.9</v>
      </c>
      <c r="I284" s="120">
        <f t="shared" si="8"/>
        <v>0</v>
      </c>
      <c r="J284" s="5" t="s">
        <v>352</v>
      </c>
      <c r="K284" s="34">
        <v>200</v>
      </c>
    </row>
    <row r="285" spans="1:14" ht="42" customHeight="1" x14ac:dyDescent="0.2">
      <c r="A285" s="490"/>
      <c r="B285" s="491" t="s">
        <v>66</v>
      </c>
      <c r="C285" s="492" t="s">
        <v>7</v>
      </c>
      <c r="D285" s="494"/>
      <c r="E285" s="494"/>
      <c r="F285" s="49" t="s">
        <v>2</v>
      </c>
      <c r="G285" s="81">
        <f>'[1]Приложение 10 '!$E$508</f>
        <v>6578.9</v>
      </c>
      <c r="H285" s="122">
        <v>6578.9</v>
      </c>
      <c r="I285" s="120">
        <f t="shared" si="8"/>
        <v>0</v>
      </c>
      <c r="J285" s="3" t="s">
        <v>353</v>
      </c>
      <c r="K285" s="32">
        <v>100</v>
      </c>
    </row>
    <row r="286" spans="1:14" ht="37.5" customHeight="1" x14ac:dyDescent="0.2">
      <c r="A286" s="490" t="s">
        <v>144</v>
      </c>
      <c r="B286" s="491" t="s">
        <v>217</v>
      </c>
      <c r="C286" s="492" t="s">
        <v>7</v>
      </c>
      <c r="D286" s="493" t="s">
        <v>88</v>
      </c>
      <c r="E286" s="493" t="s">
        <v>89</v>
      </c>
      <c r="F286" s="47" t="s">
        <v>1</v>
      </c>
      <c r="G286" s="80">
        <f>G287</f>
        <v>92174</v>
      </c>
      <c r="H286" s="120">
        <v>91139.9</v>
      </c>
      <c r="I286" s="120">
        <f t="shared" si="8"/>
        <v>1034.1000000000058</v>
      </c>
      <c r="J286" s="3" t="s">
        <v>426</v>
      </c>
      <c r="K286" s="34">
        <v>6994</v>
      </c>
    </row>
    <row r="287" spans="1:14" ht="33.75" customHeight="1" x14ac:dyDescent="0.2">
      <c r="A287" s="490"/>
      <c r="B287" s="491" t="s">
        <v>67</v>
      </c>
      <c r="C287" s="492" t="s">
        <v>7</v>
      </c>
      <c r="D287" s="494"/>
      <c r="E287" s="494"/>
      <c r="F287" s="496" t="s">
        <v>2</v>
      </c>
      <c r="G287" s="577">
        <f>'[1]Приложение 10 '!$E$513</f>
        <v>92174</v>
      </c>
      <c r="H287" s="498">
        <v>91139.9</v>
      </c>
      <c r="I287" s="521">
        <f t="shared" si="8"/>
        <v>1034.1000000000058</v>
      </c>
      <c r="J287" s="66" t="s">
        <v>226</v>
      </c>
      <c r="K287" s="32">
        <v>1400</v>
      </c>
    </row>
    <row r="288" spans="1:14" ht="18.75" customHeight="1" x14ac:dyDescent="0.2">
      <c r="A288" s="490"/>
      <c r="B288" s="491" t="s">
        <v>67</v>
      </c>
      <c r="C288" s="492" t="s">
        <v>7</v>
      </c>
      <c r="D288" s="494"/>
      <c r="E288" s="494"/>
      <c r="F288" s="512"/>
      <c r="G288" s="578"/>
      <c r="H288" s="513"/>
      <c r="I288" s="584"/>
      <c r="J288" s="505" t="s">
        <v>354</v>
      </c>
      <c r="K288" s="514">
        <v>98</v>
      </c>
    </row>
    <row r="289" spans="1:11" ht="15" customHeight="1" x14ac:dyDescent="0.2">
      <c r="A289" s="490"/>
      <c r="B289" s="491" t="s">
        <v>67</v>
      </c>
      <c r="C289" s="492" t="s">
        <v>7</v>
      </c>
      <c r="D289" s="495"/>
      <c r="E289" s="495"/>
      <c r="F289" s="497"/>
      <c r="G289" s="579"/>
      <c r="H289" s="499"/>
      <c r="I289" s="522"/>
      <c r="J289" s="506"/>
      <c r="K289" s="528"/>
    </row>
    <row r="290" spans="1:11" ht="12.75" customHeight="1" x14ac:dyDescent="0.2">
      <c r="A290" s="490" t="s">
        <v>145</v>
      </c>
      <c r="B290" s="491" t="s">
        <v>218</v>
      </c>
      <c r="C290" s="492" t="s">
        <v>7</v>
      </c>
      <c r="D290" s="493" t="s">
        <v>88</v>
      </c>
      <c r="E290" s="493" t="s">
        <v>89</v>
      </c>
      <c r="F290" s="47" t="s">
        <v>1</v>
      </c>
      <c r="G290" s="80">
        <f>G292</f>
        <v>3710.8</v>
      </c>
      <c r="H290" s="120">
        <v>3710.8</v>
      </c>
      <c r="I290" s="127">
        <v>0</v>
      </c>
      <c r="J290" s="505" t="s">
        <v>167</v>
      </c>
      <c r="K290" s="503">
        <v>377</v>
      </c>
    </row>
    <row r="291" spans="1:11" ht="27" customHeight="1" x14ac:dyDescent="0.2">
      <c r="A291" s="490"/>
      <c r="B291" s="491" t="s">
        <v>68</v>
      </c>
      <c r="C291" s="492" t="s">
        <v>7</v>
      </c>
      <c r="D291" s="494"/>
      <c r="E291" s="494"/>
      <c r="F291" s="49" t="s">
        <v>2</v>
      </c>
      <c r="G291" s="81">
        <v>0</v>
      </c>
      <c r="H291" s="129">
        <v>0</v>
      </c>
      <c r="I291" s="129">
        <v>0</v>
      </c>
      <c r="J291" s="506"/>
      <c r="K291" s="503"/>
    </row>
    <row r="292" spans="1:11" ht="50.25" customHeight="1" x14ac:dyDescent="0.2">
      <c r="A292" s="490"/>
      <c r="B292" s="491" t="s">
        <v>68</v>
      </c>
      <c r="C292" s="492" t="s">
        <v>7</v>
      </c>
      <c r="D292" s="494"/>
      <c r="E292" s="494"/>
      <c r="F292" s="49" t="s">
        <v>3</v>
      </c>
      <c r="G292" s="81">
        <f>'[1]Приложение 10 '!$E$519</f>
        <v>3710.8</v>
      </c>
      <c r="H292" s="123">
        <v>3710.8</v>
      </c>
      <c r="I292" s="123">
        <v>0</v>
      </c>
      <c r="J292" s="5" t="s">
        <v>355</v>
      </c>
      <c r="K292" s="34">
        <v>0</v>
      </c>
    </row>
    <row r="293" spans="1:11" ht="51" customHeight="1" x14ac:dyDescent="0.2">
      <c r="A293" s="490" t="s">
        <v>146</v>
      </c>
      <c r="B293" s="491" t="s">
        <v>219</v>
      </c>
      <c r="C293" s="492" t="s">
        <v>7</v>
      </c>
      <c r="D293" s="493" t="s">
        <v>88</v>
      </c>
      <c r="E293" s="493" t="s">
        <v>89</v>
      </c>
      <c r="F293" s="47" t="s">
        <v>1</v>
      </c>
      <c r="G293" s="80">
        <f>G294</f>
        <v>159550.6</v>
      </c>
      <c r="H293" s="127">
        <v>132051</v>
      </c>
      <c r="I293" s="120">
        <f t="shared" ref="I293:I356" si="9">G293-H293</f>
        <v>27499.600000000006</v>
      </c>
      <c r="J293" s="5" t="s">
        <v>356</v>
      </c>
      <c r="K293" s="34">
        <v>58</v>
      </c>
    </row>
    <row r="294" spans="1:11" ht="55.5" customHeight="1" x14ac:dyDescent="0.2">
      <c r="A294" s="490"/>
      <c r="B294" s="491" t="s">
        <v>69</v>
      </c>
      <c r="C294" s="492" t="s">
        <v>7</v>
      </c>
      <c r="D294" s="494"/>
      <c r="E294" s="494"/>
      <c r="F294" s="49" t="s">
        <v>2</v>
      </c>
      <c r="G294" s="81">
        <f>'[1]Приложение 10 '!$E$523</f>
        <v>159550.6</v>
      </c>
      <c r="H294" s="123">
        <v>132051</v>
      </c>
      <c r="I294" s="120">
        <f t="shared" si="9"/>
        <v>27499.600000000006</v>
      </c>
      <c r="J294" s="5" t="s">
        <v>357</v>
      </c>
      <c r="K294" s="34">
        <v>5</v>
      </c>
    </row>
    <row r="295" spans="1:11" ht="47.25" customHeight="1" x14ac:dyDescent="0.2">
      <c r="A295" s="490" t="s">
        <v>280</v>
      </c>
      <c r="B295" s="491" t="s">
        <v>220</v>
      </c>
      <c r="C295" s="492" t="s">
        <v>7</v>
      </c>
      <c r="D295" s="493" t="s">
        <v>88</v>
      </c>
      <c r="E295" s="493" t="s">
        <v>89</v>
      </c>
      <c r="F295" s="47" t="s">
        <v>1</v>
      </c>
      <c r="G295" s="80">
        <v>3750</v>
      </c>
      <c r="H295" s="127">
        <v>3750</v>
      </c>
      <c r="I295" s="120">
        <f t="shared" si="9"/>
        <v>0</v>
      </c>
      <c r="J295" s="5" t="s">
        <v>352</v>
      </c>
      <c r="K295" s="34">
        <v>150</v>
      </c>
    </row>
    <row r="296" spans="1:11" ht="62.25" customHeight="1" x14ac:dyDescent="0.2">
      <c r="A296" s="490"/>
      <c r="B296" s="491" t="s">
        <v>70</v>
      </c>
      <c r="C296" s="492" t="s">
        <v>7</v>
      </c>
      <c r="D296" s="494"/>
      <c r="E296" s="494"/>
      <c r="F296" s="49" t="s">
        <v>2</v>
      </c>
      <c r="G296" s="81">
        <f>'[1]Приложение 10 '!$E$528</f>
        <v>3750</v>
      </c>
      <c r="H296" s="122">
        <v>3750</v>
      </c>
      <c r="I296" s="120">
        <f t="shared" si="9"/>
        <v>0</v>
      </c>
      <c r="J296" s="55" t="s">
        <v>353</v>
      </c>
      <c r="K296" s="51">
        <v>100</v>
      </c>
    </row>
    <row r="297" spans="1:11" ht="55.5" customHeight="1" x14ac:dyDescent="0.2">
      <c r="A297" s="490" t="s">
        <v>444</v>
      </c>
      <c r="B297" s="565" t="s">
        <v>337</v>
      </c>
      <c r="C297" s="492" t="s">
        <v>7</v>
      </c>
      <c r="D297" s="493" t="s">
        <v>88</v>
      </c>
      <c r="E297" s="493" t="s">
        <v>89</v>
      </c>
      <c r="F297" s="47" t="s">
        <v>1</v>
      </c>
      <c r="G297" s="80">
        <f>G298</f>
        <v>3200</v>
      </c>
      <c r="H297" s="127">
        <v>3200</v>
      </c>
      <c r="I297" s="120">
        <f t="shared" si="9"/>
        <v>0</v>
      </c>
      <c r="J297" s="53" t="s">
        <v>358</v>
      </c>
      <c r="K297" s="64">
        <v>54</v>
      </c>
    </row>
    <row r="298" spans="1:11" ht="87" customHeight="1" x14ac:dyDescent="0.2">
      <c r="A298" s="490"/>
      <c r="B298" s="566"/>
      <c r="C298" s="492" t="s">
        <v>7</v>
      </c>
      <c r="D298" s="494"/>
      <c r="E298" s="494"/>
      <c r="F298" s="49" t="s">
        <v>2</v>
      </c>
      <c r="G298" s="81">
        <f>'[1]Приложение 10 '!$E$533</f>
        <v>3200</v>
      </c>
      <c r="H298" s="123">
        <v>3200</v>
      </c>
      <c r="I298" s="120">
        <f t="shared" si="9"/>
        <v>0</v>
      </c>
      <c r="J298" s="53" t="s">
        <v>359</v>
      </c>
      <c r="K298" s="63">
        <v>38</v>
      </c>
    </row>
    <row r="299" spans="1:11" ht="19.5" customHeight="1" x14ac:dyDescent="0.2">
      <c r="A299" s="529" t="s">
        <v>281</v>
      </c>
      <c r="B299" s="569" t="s">
        <v>269</v>
      </c>
      <c r="C299" s="492" t="s">
        <v>7</v>
      </c>
      <c r="D299" s="493" t="s">
        <v>88</v>
      </c>
      <c r="E299" s="493" t="s">
        <v>89</v>
      </c>
      <c r="F299" s="47" t="s">
        <v>1</v>
      </c>
      <c r="G299" s="80">
        <f>G301</f>
        <v>486557.5</v>
      </c>
      <c r="H299" s="120">
        <v>486557.5</v>
      </c>
      <c r="I299" s="120">
        <f t="shared" si="9"/>
        <v>0</v>
      </c>
      <c r="J299" s="489" t="s">
        <v>90</v>
      </c>
      <c r="K299" s="489" t="s">
        <v>90</v>
      </c>
    </row>
    <row r="300" spans="1:11" ht="19.5" customHeight="1" x14ac:dyDescent="0.2">
      <c r="A300" s="530"/>
      <c r="B300" s="570"/>
      <c r="C300" s="492" t="s">
        <v>7</v>
      </c>
      <c r="D300" s="494"/>
      <c r="E300" s="494"/>
      <c r="F300" s="49" t="s">
        <v>2</v>
      </c>
      <c r="G300" s="81">
        <v>0</v>
      </c>
      <c r="H300" s="122">
        <v>0</v>
      </c>
      <c r="I300" s="120">
        <f t="shared" si="9"/>
        <v>0</v>
      </c>
      <c r="J300" s="489"/>
      <c r="K300" s="489"/>
    </row>
    <row r="301" spans="1:11" ht="19.5" customHeight="1" x14ac:dyDescent="0.2">
      <c r="A301" s="530"/>
      <c r="B301" s="570"/>
      <c r="C301" s="492" t="s">
        <v>7</v>
      </c>
      <c r="D301" s="494"/>
      <c r="E301" s="494"/>
      <c r="F301" s="49" t="s">
        <v>3</v>
      </c>
      <c r="G301" s="81">
        <f>G304</f>
        <v>486557.5</v>
      </c>
      <c r="H301" s="122">
        <v>486557.5</v>
      </c>
      <c r="I301" s="120">
        <f t="shared" si="9"/>
        <v>0</v>
      </c>
      <c r="J301" s="489"/>
      <c r="K301" s="489"/>
    </row>
    <row r="302" spans="1:11" ht="22.5" customHeight="1" x14ac:dyDescent="0.2">
      <c r="A302" s="529" t="s">
        <v>282</v>
      </c>
      <c r="B302" s="567" t="s">
        <v>329</v>
      </c>
      <c r="C302" s="492" t="s">
        <v>7</v>
      </c>
      <c r="D302" s="493" t="s">
        <v>88</v>
      </c>
      <c r="E302" s="493" t="s">
        <v>89</v>
      </c>
      <c r="F302" s="47" t="s">
        <v>1</v>
      </c>
      <c r="G302" s="80">
        <f>G304</f>
        <v>486557.5</v>
      </c>
      <c r="H302" s="127">
        <v>486557.5</v>
      </c>
      <c r="I302" s="120">
        <f t="shared" si="9"/>
        <v>0</v>
      </c>
      <c r="J302" s="533" t="s">
        <v>317</v>
      </c>
      <c r="K302" s="511">
        <v>11</v>
      </c>
    </row>
    <row r="303" spans="1:11" ht="25.5" customHeight="1" x14ac:dyDescent="0.2">
      <c r="A303" s="530"/>
      <c r="B303" s="568"/>
      <c r="C303" s="492" t="s">
        <v>7</v>
      </c>
      <c r="D303" s="494"/>
      <c r="E303" s="494"/>
      <c r="F303" s="49" t="s">
        <v>2</v>
      </c>
      <c r="G303" s="81">
        <v>0</v>
      </c>
      <c r="H303" s="129">
        <v>0</v>
      </c>
      <c r="I303" s="120">
        <f t="shared" si="9"/>
        <v>0</v>
      </c>
      <c r="J303" s="534"/>
      <c r="K303" s="511"/>
    </row>
    <row r="304" spans="1:11" ht="46.5" customHeight="1" x14ac:dyDescent="0.2">
      <c r="A304" s="530"/>
      <c r="B304" s="568"/>
      <c r="C304" s="492" t="s">
        <v>7</v>
      </c>
      <c r="D304" s="494"/>
      <c r="E304" s="494"/>
      <c r="F304" s="49" t="s">
        <v>3</v>
      </c>
      <c r="G304" s="81">
        <f>'[1]Приложение 10 '!$E$544</f>
        <v>486557.5</v>
      </c>
      <c r="H304" s="123">
        <v>486557.5</v>
      </c>
      <c r="I304" s="120">
        <f t="shared" si="9"/>
        <v>0</v>
      </c>
      <c r="J304" s="53" t="s">
        <v>349</v>
      </c>
      <c r="K304" s="54">
        <v>100</v>
      </c>
    </row>
    <row r="305" spans="1:11" ht="22.5" customHeight="1" x14ac:dyDescent="0.2">
      <c r="A305" s="529" t="s">
        <v>283</v>
      </c>
      <c r="B305" s="569" t="s">
        <v>270</v>
      </c>
      <c r="C305" s="492" t="s">
        <v>7</v>
      </c>
      <c r="D305" s="493" t="s">
        <v>88</v>
      </c>
      <c r="E305" s="493" t="s">
        <v>89</v>
      </c>
      <c r="F305" s="47" t="s">
        <v>1</v>
      </c>
      <c r="G305" s="80">
        <f>G306+G307</f>
        <v>202230.7</v>
      </c>
      <c r="H305" s="120">
        <v>202230.7</v>
      </c>
      <c r="I305" s="120">
        <f t="shared" si="9"/>
        <v>0</v>
      </c>
      <c r="J305" s="571" t="s">
        <v>90</v>
      </c>
      <c r="K305" s="571" t="s">
        <v>90</v>
      </c>
    </row>
    <row r="306" spans="1:11" ht="25.5" customHeight="1" x14ac:dyDescent="0.2">
      <c r="A306" s="530"/>
      <c r="B306" s="570"/>
      <c r="C306" s="492" t="s">
        <v>7</v>
      </c>
      <c r="D306" s="494"/>
      <c r="E306" s="494"/>
      <c r="F306" s="49" t="s">
        <v>2</v>
      </c>
      <c r="G306" s="81">
        <f>G309</f>
        <v>7800</v>
      </c>
      <c r="H306" s="122">
        <v>7800</v>
      </c>
      <c r="I306" s="120">
        <f t="shared" si="9"/>
        <v>0</v>
      </c>
      <c r="J306" s="571"/>
      <c r="K306" s="571"/>
    </row>
    <row r="307" spans="1:11" ht="28.5" customHeight="1" x14ac:dyDescent="0.2">
      <c r="A307" s="530"/>
      <c r="B307" s="570"/>
      <c r="C307" s="492" t="s">
        <v>7</v>
      </c>
      <c r="D307" s="494"/>
      <c r="E307" s="494"/>
      <c r="F307" s="49" t="s">
        <v>3</v>
      </c>
      <c r="G307" s="81">
        <f>G310</f>
        <v>194430.7</v>
      </c>
      <c r="H307" s="122">
        <v>194430.7</v>
      </c>
      <c r="I307" s="120">
        <f t="shared" si="9"/>
        <v>0</v>
      </c>
      <c r="J307" s="571"/>
      <c r="K307" s="571"/>
    </row>
    <row r="308" spans="1:11" ht="27" customHeight="1" x14ac:dyDescent="0.2">
      <c r="A308" s="529" t="s">
        <v>293</v>
      </c>
      <c r="B308" s="565" t="s">
        <v>330</v>
      </c>
      <c r="C308" s="492" t="s">
        <v>7</v>
      </c>
      <c r="D308" s="493" t="s">
        <v>88</v>
      </c>
      <c r="E308" s="493" t="s">
        <v>89</v>
      </c>
      <c r="F308" s="47" t="s">
        <v>1</v>
      </c>
      <c r="G308" s="80">
        <f>G309+G310</f>
        <v>202230.7</v>
      </c>
      <c r="H308" s="127">
        <v>202230.7</v>
      </c>
      <c r="I308" s="120">
        <f t="shared" si="9"/>
        <v>0</v>
      </c>
      <c r="J308" s="533" t="s">
        <v>317</v>
      </c>
      <c r="K308" s="511">
        <v>24</v>
      </c>
    </row>
    <row r="309" spans="1:11" ht="26.25" customHeight="1" x14ac:dyDescent="0.2">
      <c r="A309" s="530"/>
      <c r="B309" s="566"/>
      <c r="C309" s="492" t="s">
        <v>7</v>
      </c>
      <c r="D309" s="494"/>
      <c r="E309" s="494"/>
      <c r="F309" s="49" t="s">
        <v>2</v>
      </c>
      <c r="G309" s="81">
        <f>'[1]Приложение 10 '!$E$548</f>
        <v>7800</v>
      </c>
      <c r="H309" s="129">
        <v>7800</v>
      </c>
      <c r="I309" s="120">
        <f t="shared" si="9"/>
        <v>0</v>
      </c>
      <c r="J309" s="534"/>
      <c r="K309" s="511"/>
    </row>
    <row r="310" spans="1:11" ht="45.75" customHeight="1" x14ac:dyDescent="0.2">
      <c r="A310" s="530"/>
      <c r="B310" s="566"/>
      <c r="C310" s="492" t="s">
        <v>7</v>
      </c>
      <c r="D310" s="494"/>
      <c r="E310" s="494"/>
      <c r="F310" s="49" t="s">
        <v>3</v>
      </c>
      <c r="G310" s="81">
        <f>'[1]Приложение 10 '!$E$549</f>
        <v>194430.7</v>
      </c>
      <c r="H310" s="123">
        <v>194430.7</v>
      </c>
      <c r="I310" s="120">
        <f t="shared" si="9"/>
        <v>0</v>
      </c>
      <c r="J310" s="53" t="s">
        <v>349</v>
      </c>
      <c r="K310" s="54">
        <v>100</v>
      </c>
    </row>
    <row r="311" spans="1:11" ht="18.75" customHeight="1" x14ac:dyDescent="0.2">
      <c r="A311" s="529" t="s">
        <v>284</v>
      </c>
      <c r="B311" s="482" t="s">
        <v>271</v>
      </c>
      <c r="C311" s="496" t="s">
        <v>0</v>
      </c>
      <c r="D311" s="489" t="s">
        <v>90</v>
      </c>
      <c r="E311" s="489" t="s">
        <v>90</v>
      </c>
      <c r="F311" s="47" t="s">
        <v>1</v>
      </c>
      <c r="G311" s="80">
        <f>G313</f>
        <v>146267.79999999999</v>
      </c>
      <c r="H311" s="120">
        <v>146267.79999999999</v>
      </c>
      <c r="I311" s="120">
        <f t="shared" si="9"/>
        <v>0</v>
      </c>
      <c r="J311" s="489" t="s">
        <v>90</v>
      </c>
      <c r="K311" s="489" t="s">
        <v>90</v>
      </c>
    </row>
    <row r="312" spans="1:11" ht="18.75" customHeight="1" x14ac:dyDescent="0.2">
      <c r="A312" s="530"/>
      <c r="B312" s="483"/>
      <c r="C312" s="512"/>
      <c r="D312" s="489"/>
      <c r="E312" s="489"/>
      <c r="F312" s="49" t="s">
        <v>2</v>
      </c>
      <c r="G312" s="81">
        <v>0</v>
      </c>
      <c r="H312" s="122">
        <v>0</v>
      </c>
      <c r="I312" s="120">
        <f t="shared" si="9"/>
        <v>0</v>
      </c>
      <c r="J312" s="489"/>
      <c r="K312" s="489"/>
    </row>
    <row r="313" spans="1:11" ht="18.75" customHeight="1" x14ac:dyDescent="0.2">
      <c r="A313" s="530"/>
      <c r="B313" s="483"/>
      <c r="C313" s="512"/>
      <c r="D313" s="489"/>
      <c r="E313" s="489"/>
      <c r="F313" s="49" t="s">
        <v>3</v>
      </c>
      <c r="G313" s="81">
        <f>G316+G319</f>
        <v>146267.79999999999</v>
      </c>
      <c r="H313" s="122">
        <v>146267.79999999999</v>
      </c>
      <c r="I313" s="120">
        <f t="shared" si="9"/>
        <v>0</v>
      </c>
      <c r="J313" s="489"/>
      <c r="K313" s="489"/>
    </row>
    <row r="314" spans="1:11" ht="18.75" customHeight="1" x14ac:dyDescent="0.2">
      <c r="A314" s="530"/>
      <c r="B314" s="483"/>
      <c r="C314" s="496" t="s">
        <v>7</v>
      </c>
      <c r="D314" s="489"/>
      <c r="E314" s="489"/>
      <c r="F314" s="47" t="s">
        <v>1</v>
      </c>
      <c r="G314" s="80">
        <f>G316</f>
        <v>134185</v>
      </c>
      <c r="H314" s="120">
        <v>134185</v>
      </c>
      <c r="I314" s="120">
        <f t="shared" si="9"/>
        <v>0</v>
      </c>
      <c r="J314" s="489"/>
      <c r="K314" s="489"/>
    </row>
    <row r="315" spans="1:11" ht="18.75" customHeight="1" x14ac:dyDescent="0.2">
      <c r="A315" s="530"/>
      <c r="B315" s="483"/>
      <c r="C315" s="512"/>
      <c r="D315" s="489"/>
      <c r="E315" s="489"/>
      <c r="F315" s="49" t="s">
        <v>2</v>
      </c>
      <c r="G315" s="81">
        <v>0</v>
      </c>
      <c r="H315" s="122">
        <v>0</v>
      </c>
      <c r="I315" s="120">
        <f t="shared" si="9"/>
        <v>0</v>
      </c>
      <c r="J315" s="489"/>
      <c r="K315" s="489"/>
    </row>
    <row r="316" spans="1:11" ht="18.75" customHeight="1" x14ac:dyDescent="0.2">
      <c r="A316" s="530"/>
      <c r="B316" s="483"/>
      <c r="C316" s="512"/>
      <c r="D316" s="489"/>
      <c r="E316" s="489"/>
      <c r="F316" s="49" t="s">
        <v>3</v>
      </c>
      <c r="G316" s="81">
        <f>G322</f>
        <v>134185</v>
      </c>
      <c r="H316" s="122">
        <v>134185</v>
      </c>
      <c r="I316" s="120">
        <f t="shared" si="9"/>
        <v>0</v>
      </c>
      <c r="J316" s="489"/>
      <c r="K316" s="489"/>
    </row>
    <row r="317" spans="1:11" ht="18.75" customHeight="1" x14ac:dyDescent="0.2">
      <c r="A317" s="530"/>
      <c r="B317" s="483"/>
      <c r="C317" s="496" t="s">
        <v>9</v>
      </c>
      <c r="D317" s="489"/>
      <c r="E317" s="489"/>
      <c r="F317" s="47" t="s">
        <v>1</v>
      </c>
      <c r="G317" s="80">
        <f>G319</f>
        <v>12082.8</v>
      </c>
      <c r="H317" s="120">
        <v>12082.8</v>
      </c>
      <c r="I317" s="120">
        <f t="shared" si="9"/>
        <v>0</v>
      </c>
      <c r="J317" s="489"/>
      <c r="K317" s="489"/>
    </row>
    <row r="318" spans="1:11" ht="18.75" customHeight="1" x14ac:dyDescent="0.2">
      <c r="A318" s="530"/>
      <c r="B318" s="483"/>
      <c r="C318" s="512"/>
      <c r="D318" s="489"/>
      <c r="E318" s="489"/>
      <c r="F318" s="49" t="s">
        <v>2</v>
      </c>
      <c r="G318" s="81">
        <v>0</v>
      </c>
      <c r="H318" s="122">
        <v>0</v>
      </c>
      <c r="I318" s="120">
        <f t="shared" si="9"/>
        <v>0</v>
      </c>
      <c r="J318" s="489"/>
      <c r="K318" s="489"/>
    </row>
    <row r="319" spans="1:11" ht="18.75" customHeight="1" x14ac:dyDescent="0.2">
      <c r="A319" s="530"/>
      <c r="B319" s="483"/>
      <c r="C319" s="512"/>
      <c r="D319" s="489"/>
      <c r="E319" s="489"/>
      <c r="F319" s="49" t="s">
        <v>3</v>
      </c>
      <c r="G319" s="81">
        <f>G325</f>
        <v>12082.8</v>
      </c>
      <c r="H319" s="122">
        <v>12082.8</v>
      </c>
      <c r="I319" s="120">
        <f t="shared" si="9"/>
        <v>0</v>
      </c>
      <c r="J319" s="489"/>
      <c r="K319" s="489"/>
    </row>
    <row r="320" spans="1:11" ht="24.75" customHeight="1" x14ac:dyDescent="0.2">
      <c r="A320" s="529" t="s">
        <v>291</v>
      </c>
      <c r="B320" s="507" t="s">
        <v>331</v>
      </c>
      <c r="C320" s="492" t="s">
        <v>7</v>
      </c>
      <c r="D320" s="493" t="s">
        <v>88</v>
      </c>
      <c r="E320" s="493" t="s">
        <v>89</v>
      </c>
      <c r="F320" s="47" t="s">
        <v>1</v>
      </c>
      <c r="G320" s="80">
        <f>G322</f>
        <v>134185</v>
      </c>
      <c r="H320" s="120">
        <v>134185</v>
      </c>
      <c r="I320" s="120">
        <f t="shared" si="9"/>
        <v>0</v>
      </c>
      <c r="J320" s="510" t="s">
        <v>360</v>
      </c>
      <c r="K320" s="511">
        <v>17</v>
      </c>
    </row>
    <row r="321" spans="1:15" ht="20.25" customHeight="1" x14ac:dyDescent="0.2">
      <c r="A321" s="530"/>
      <c r="B321" s="508"/>
      <c r="C321" s="492" t="s">
        <v>7</v>
      </c>
      <c r="D321" s="494"/>
      <c r="E321" s="494"/>
      <c r="F321" s="49" t="s">
        <v>2</v>
      </c>
      <c r="G321" s="81">
        <v>0</v>
      </c>
      <c r="H321" s="122">
        <v>0</v>
      </c>
      <c r="I321" s="120">
        <f t="shared" si="9"/>
        <v>0</v>
      </c>
      <c r="J321" s="510"/>
      <c r="K321" s="511"/>
    </row>
    <row r="322" spans="1:15" ht="45" customHeight="1" x14ac:dyDescent="0.2">
      <c r="A322" s="530"/>
      <c r="B322" s="508"/>
      <c r="C322" s="492" t="s">
        <v>7</v>
      </c>
      <c r="D322" s="494"/>
      <c r="E322" s="494"/>
      <c r="F322" s="49" t="s">
        <v>3</v>
      </c>
      <c r="G322" s="81">
        <f>'[1]Приложение 10 '!$E$574</f>
        <v>134185</v>
      </c>
      <c r="H322" s="123">
        <v>134185</v>
      </c>
      <c r="I322" s="120">
        <f t="shared" si="9"/>
        <v>0</v>
      </c>
      <c r="J322" s="5" t="s">
        <v>427</v>
      </c>
      <c r="K322" s="67">
        <v>100</v>
      </c>
    </row>
    <row r="323" spans="1:15" ht="19.5" customHeight="1" x14ac:dyDescent="0.2">
      <c r="A323" s="529" t="s">
        <v>292</v>
      </c>
      <c r="B323" s="565" t="s">
        <v>332</v>
      </c>
      <c r="C323" s="492" t="s">
        <v>9</v>
      </c>
      <c r="D323" s="493" t="s">
        <v>88</v>
      </c>
      <c r="E323" s="493" t="s">
        <v>89</v>
      </c>
      <c r="F323" s="47" t="s">
        <v>1</v>
      </c>
      <c r="G323" s="80">
        <f>G325</f>
        <v>12082.8</v>
      </c>
      <c r="H323" s="120">
        <v>12082.8</v>
      </c>
      <c r="I323" s="120">
        <f t="shared" si="9"/>
        <v>0</v>
      </c>
      <c r="J323" s="510" t="s">
        <v>428</v>
      </c>
      <c r="K323" s="572">
        <v>3</v>
      </c>
    </row>
    <row r="324" spans="1:15" ht="21.75" customHeight="1" x14ac:dyDescent="0.2">
      <c r="A324" s="530"/>
      <c r="B324" s="566"/>
      <c r="C324" s="492" t="s">
        <v>7</v>
      </c>
      <c r="D324" s="494"/>
      <c r="E324" s="494"/>
      <c r="F324" s="49" t="s">
        <v>2</v>
      </c>
      <c r="G324" s="81">
        <v>0</v>
      </c>
      <c r="H324" s="122">
        <v>0</v>
      </c>
      <c r="I324" s="120">
        <f t="shared" si="9"/>
        <v>0</v>
      </c>
      <c r="J324" s="510"/>
      <c r="K324" s="572"/>
    </row>
    <row r="325" spans="1:15" ht="46.5" customHeight="1" x14ac:dyDescent="0.2">
      <c r="A325" s="530"/>
      <c r="B325" s="566"/>
      <c r="C325" s="492" t="s">
        <v>7</v>
      </c>
      <c r="D325" s="494"/>
      <c r="E325" s="494"/>
      <c r="F325" s="49" t="s">
        <v>3</v>
      </c>
      <c r="G325" s="81">
        <f>'[1]Приложение 10 '!$E$579</f>
        <v>12082.8</v>
      </c>
      <c r="H325" s="123">
        <v>12082.8</v>
      </c>
      <c r="I325" s="120">
        <f t="shared" si="9"/>
        <v>0</v>
      </c>
      <c r="J325" s="53" t="s">
        <v>429</v>
      </c>
      <c r="K325" s="64">
        <v>100</v>
      </c>
    </row>
    <row r="326" spans="1:15" ht="30.75" customHeight="1" x14ac:dyDescent="0.2">
      <c r="A326" s="529" t="s">
        <v>285</v>
      </c>
      <c r="B326" s="569" t="s">
        <v>267</v>
      </c>
      <c r="C326" s="492" t="s">
        <v>9</v>
      </c>
      <c r="D326" s="493" t="s">
        <v>88</v>
      </c>
      <c r="E326" s="493" t="s">
        <v>89</v>
      </c>
      <c r="F326" s="47" t="s">
        <v>1</v>
      </c>
      <c r="G326" s="80">
        <f>G327</f>
        <v>423634.8</v>
      </c>
      <c r="H326" s="120">
        <v>300000</v>
      </c>
      <c r="I326" s="120">
        <f t="shared" si="9"/>
        <v>123634.79999999999</v>
      </c>
      <c r="J326" s="489" t="s">
        <v>90</v>
      </c>
      <c r="K326" s="489" t="s">
        <v>90</v>
      </c>
    </row>
    <row r="327" spans="1:15" ht="39" customHeight="1" x14ac:dyDescent="0.2">
      <c r="A327" s="530"/>
      <c r="B327" s="570"/>
      <c r="C327" s="492" t="s">
        <v>7</v>
      </c>
      <c r="D327" s="494"/>
      <c r="E327" s="494"/>
      <c r="F327" s="49" t="s">
        <v>2</v>
      </c>
      <c r="G327" s="81">
        <f>G329</f>
        <v>423634.8</v>
      </c>
      <c r="H327" s="122">
        <v>300000</v>
      </c>
      <c r="I327" s="120">
        <f t="shared" si="9"/>
        <v>123634.79999999999</v>
      </c>
      <c r="J327" s="489"/>
      <c r="K327" s="489"/>
    </row>
    <row r="328" spans="1:15" ht="45" customHeight="1" x14ac:dyDescent="0.2">
      <c r="A328" s="529" t="s">
        <v>286</v>
      </c>
      <c r="B328" s="507" t="s">
        <v>449</v>
      </c>
      <c r="C328" s="492" t="s">
        <v>9</v>
      </c>
      <c r="D328" s="493" t="s">
        <v>88</v>
      </c>
      <c r="E328" s="493" t="s">
        <v>89</v>
      </c>
      <c r="F328" s="47" t="s">
        <v>1</v>
      </c>
      <c r="G328" s="80">
        <f>G329</f>
        <v>423634.8</v>
      </c>
      <c r="H328" s="120">
        <v>300000</v>
      </c>
      <c r="I328" s="120">
        <f t="shared" si="9"/>
        <v>123634.79999999999</v>
      </c>
      <c r="J328" s="56" t="s">
        <v>416</v>
      </c>
      <c r="K328" s="57">
        <v>1</v>
      </c>
      <c r="L328" s="79" t="s">
        <v>443</v>
      </c>
      <c r="M328" s="78"/>
      <c r="N328" s="78"/>
      <c r="O328" s="78"/>
    </row>
    <row r="329" spans="1:15" ht="37.5" customHeight="1" x14ac:dyDescent="0.2">
      <c r="A329" s="530"/>
      <c r="B329" s="508"/>
      <c r="C329" s="492" t="s">
        <v>7</v>
      </c>
      <c r="D329" s="494"/>
      <c r="E329" s="494"/>
      <c r="F329" s="49" t="s">
        <v>2</v>
      </c>
      <c r="G329" s="81">
        <f>'[1]Приложение 10 '!$E$588</f>
        <v>423634.8</v>
      </c>
      <c r="H329" s="122">
        <v>300000</v>
      </c>
      <c r="I329" s="120">
        <f t="shared" si="9"/>
        <v>123634.79999999999</v>
      </c>
      <c r="J329" s="56" t="s">
        <v>417</v>
      </c>
      <c r="K329" s="57">
        <v>100</v>
      </c>
    </row>
    <row r="330" spans="1:15" ht="42" customHeight="1" x14ac:dyDescent="0.2">
      <c r="A330" s="490" t="s">
        <v>287</v>
      </c>
      <c r="B330" s="501" t="s">
        <v>255</v>
      </c>
      <c r="C330" s="492" t="s">
        <v>9</v>
      </c>
      <c r="D330" s="502" t="s">
        <v>87</v>
      </c>
      <c r="E330" s="502" t="s">
        <v>87</v>
      </c>
      <c r="F330" s="47" t="s">
        <v>1</v>
      </c>
      <c r="G330" s="80">
        <f>G331</f>
        <v>672482.5</v>
      </c>
      <c r="H330" s="120">
        <v>509044.6</v>
      </c>
      <c r="I330" s="120">
        <f t="shared" si="9"/>
        <v>163437.90000000002</v>
      </c>
      <c r="J330" s="489" t="s">
        <v>90</v>
      </c>
      <c r="K330" s="571" t="s">
        <v>90</v>
      </c>
    </row>
    <row r="331" spans="1:15" ht="35.25" customHeight="1" x14ac:dyDescent="0.2">
      <c r="A331" s="490"/>
      <c r="B331" s="501" t="s">
        <v>71</v>
      </c>
      <c r="C331" s="492" t="s">
        <v>9</v>
      </c>
      <c r="D331" s="502"/>
      <c r="E331" s="502"/>
      <c r="F331" s="49" t="s">
        <v>2</v>
      </c>
      <c r="G331" s="81">
        <f>G333</f>
        <v>672482.5</v>
      </c>
      <c r="H331" s="122">
        <v>509044.6</v>
      </c>
      <c r="I331" s="120">
        <f t="shared" si="9"/>
        <v>163437.90000000002</v>
      </c>
      <c r="J331" s="489"/>
      <c r="K331" s="571"/>
    </row>
    <row r="332" spans="1:15" ht="50.25" customHeight="1" x14ac:dyDescent="0.2">
      <c r="A332" s="490" t="s">
        <v>288</v>
      </c>
      <c r="B332" s="491" t="s">
        <v>221</v>
      </c>
      <c r="C332" s="573" t="s">
        <v>9</v>
      </c>
      <c r="D332" s="493" t="s">
        <v>88</v>
      </c>
      <c r="E332" s="493" t="s">
        <v>89</v>
      </c>
      <c r="F332" s="47" t="s">
        <v>1</v>
      </c>
      <c r="G332" s="80">
        <f>G333</f>
        <v>672482.5</v>
      </c>
      <c r="H332" s="120">
        <v>509044.6</v>
      </c>
      <c r="I332" s="120">
        <f t="shared" si="9"/>
        <v>163437.90000000002</v>
      </c>
      <c r="J332" s="3" t="s">
        <v>416</v>
      </c>
      <c r="K332" s="70">
        <v>7</v>
      </c>
    </row>
    <row r="333" spans="1:15" ht="40.5" customHeight="1" x14ac:dyDescent="0.2">
      <c r="A333" s="490"/>
      <c r="B333" s="491" t="s">
        <v>72</v>
      </c>
      <c r="C333" s="574" t="s">
        <v>9</v>
      </c>
      <c r="D333" s="494"/>
      <c r="E333" s="494"/>
      <c r="F333" s="49" t="s">
        <v>2</v>
      </c>
      <c r="G333" s="81">
        <f>'[1]Приложение 10 '!$E$598</f>
        <v>672482.5</v>
      </c>
      <c r="H333" s="123">
        <v>509044.6</v>
      </c>
      <c r="I333" s="120">
        <f t="shared" si="9"/>
        <v>163437.90000000002</v>
      </c>
      <c r="J333" s="5" t="s">
        <v>430</v>
      </c>
      <c r="K333" s="69">
        <v>1</v>
      </c>
      <c r="L333" s="40" t="s">
        <v>440</v>
      </c>
    </row>
    <row r="334" spans="1:15" ht="49.5" customHeight="1" x14ac:dyDescent="0.2">
      <c r="A334" s="490" t="s">
        <v>289</v>
      </c>
      <c r="B334" s="501" t="s">
        <v>73</v>
      </c>
      <c r="C334" s="492" t="s">
        <v>9</v>
      </c>
      <c r="D334" s="502" t="s">
        <v>87</v>
      </c>
      <c r="E334" s="502" t="s">
        <v>87</v>
      </c>
      <c r="F334" s="47" t="s">
        <v>1</v>
      </c>
      <c r="G334" s="80">
        <f>G336</f>
        <v>116415.7</v>
      </c>
      <c r="H334" s="120">
        <v>111415.7</v>
      </c>
      <c r="I334" s="120">
        <f t="shared" si="9"/>
        <v>5000</v>
      </c>
      <c r="J334" s="489" t="s">
        <v>90</v>
      </c>
      <c r="K334" s="489" t="s">
        <v>90</v>
      </c>
    </row>
    <row r="335" spans="1:15" ht="38.25" customHeight="1" x14ac:dyDescent="0.2">
      <c r="A335" s="490"/>
      <c r="B335" s="501"/>
      <c r="C335" s="492" t="s">
        <v>9</v>
      </c>
      <c r="D335" s="502"/>
      <c r="E335" s="502"/>
      <c r="F335" s="49" t="s">
        <v>2</v>
      </c>
      <c r="G335" s="81">
        <f>G337</f>
        <v>116415.7</v>
      </c>
      <c r="H335" s="122">
        <v>111415.7</v>
      </c>
      <c r="I335" s="120">
        <f t="shared" si="9"/>
        <v>5000</v>
      </c>
      <c r="J335" s="489"/>
      <c r="K335" s="489"/>
    </row>
    <row r="336" spans="1:15" ht="39.75" customHeight="1" x14ac:dyDescent="0.2">
      <c r="A336" s="490" t="s">
        <v>290</v>
      </c>
      <c r="B336" s="491" t="s">
        <v>222</v>
      </c>
      <c r="C336" s="492" t="s">
        <v>9</v>
      </c>
      <c r="D336" s="493" t="s">
        <v>88</v>
      </c>
      <c r="E336" s="493" t="s">
        <v>89</v>
      </c>
      <c r="F336" s="47" t="s">
        <v>1</v>
      </c>
      <c r="G336" s="80">
        <f>G337</f>
        <v>116415.7</v>
      </c>
      <c r="H336" s="127">
        <v>111415.7</v>
      </c>
      <c r="I336" s="120">
        <f t="shared" si="9"/>
        <v>5000</v>
      </c>
      <c r="J336" s="5" t="s">
        <v>263</v>
      </c>
      <c r="K336" s="34">
        <v>1</v>
      </c>
    </row>
    <row r="337" spans="1:11" ht="36" customHeight="1" x14ac:dyDescent="0.2">
      <c r="A337" s="490"/>
      <c r="B337" s="491"/>
      <c r="C337" s="492" t="s">
        <v>9</v>
      </c>
      <c r="D337" s="494"/>
      <c r="E337" s="494"/>
      <c r="F337" s="49" t="s">
        <v>2</v>
      </c>
      <c r="G337" s="81">
        <f>'[1]Приложение 10 '!$E$603</f>
        <v>116415.7</v>
      </c>
      <c r="H337" s="123">
        <v>111415.7</v>
      </c>
      <c r="I337" s="120">
        <f t="shared" si="9"/>
        <v>5000</v>
      </c>
      <c r="J337" s="65" t="s">
        <v>431</v>
      </c>
      <c r="K337" s="34">
        <v>100</v>
      </c>
    </row>
    <row r="338" spans="1:11" s="11" customFormat="1" ht="24" customHeight="1" x14ac:dyDescent="0.2">
      <c r="A338" s="559" t="s">
        <v>147</v>
      </c>
      <c r="B338" s="501" t="s">
        <v>256</v>
      </c>
      <c r="C338" s="479" t="s">
        <v>0</v>
      </c>
      <c r="D338" s="560" t="s">
        <v>87</v>
      </c>
      <c r="E338" s="560" t="s">
        <v>87</v>
      </c>
      <c r="F338" s="47" t="s">
        <v>1</v>
      </c>
      <c r="G338" s="80">
        <f>G339+G340</f>
        <v>42295787.700000003</v>
      </c>
      <c r="H338" s="120">
        <v>41723998.799999997</v>
      </c>
      <c r="I338" s="120">
        <f t="shared" si="9"/>
        <v>571788.90000000596</v>
      </c>
      <c r="J338" s="561" t="s">
        <v>90</v>
      </c>
      <c r="K338" s="561" t="s">
        <v>90</v>
      </c>
    </row>
    <row r="339" spans="1:11" s="11" customFormat="1" ht="24" customHeight="1" x14ac:dyDescent="0.2">
      <c r="A339" s="559"/>
      <c r="B339" s="501" t="s">
        <v>74</v>
      </c>
      <c r="C339" s="479" t="s">
        <v>0</v>
      </c>
      <c r="D339" s="560"/>
      <c r="E339" s="560"/>
      <c r="F339" s="47" t="s">
        <v>2</v>
      </c>
      <c r="G339" s="80">
        <f>G342+G345</f>
        <v>16271979.199999999</v>
      </c>
      <c r="H339" s="120">
        <v>16271979.199999999</v>
      </c>
      <c r="I339" s="120">
        <f t="shared" si="9"/>
        <v>0</v>
      </c>
      <c r="J339" s="561"/>
      <c r="K339" s="561"/>
    </row>
    <row r="340" spans="1:11" s="11" customFormat="1" ht="21.75" customHeight="1" x14ac:dyDescent="0.2">
      <c r="A340" s="559"/>
      <c r="B340" s="501" t="s">
        <v>74</v>
      </c>
      <c r="C340" s="479" t="s">
        <v>0</v>
      </c>
      <c r="D340" s="560"/>
      <c r="E340" s="560"/>
      <c r="F340" s="47" t="s">
        <v>5</v>
      </c>
      <c r="G340" s="80">
        <f>G343</f>
        <v>26023808.5</v>
      </c>
      <c r="H340" s="120">
        <v>25452019.600000001</v>
      </c>
      <c r="I340" s="120">
        <f t="shared" si="9"/>
        <v>571788.89999999851</v>
      </c>
      <c r="J340" s="561"/>
      <c r="K340" s="561"/>
    </row>
    <row r="341" spans="1:11" s="11" customFormat="1" ht="21.75" customHeight="1" x14ac:dyDescent="0.2">
      <c r="A341" s="559"/>
      <c r="B341" s="501" t="s">
        <v>74</v>
      </c>
      <c r="C341" s="479" t="s">
        <v>6</v>
      </c>
      <c r="D341" s="560" t="s">
        <v>87</v>
      </c>
      <c r="E341" s="560" t="s">
        <v>87</v>
      </c>
      <c r="F341" s="47" t="s">
        <v>1</v>
      </c>
      <c r="G341" s="80">
        <f>G343</f>
        <v>26023808.5</v>
      </c>
      <c r="H341" s="120">
        <v>25452019.600000001</v>
      </c>
      <c r="I341" s="120">
        <f t="shared" si="9"/>
        <v>571788.89999999851</v>
      </c>
      <c r="J341" s="561"/>
      <c r="K341" s="561"/>
    </row>
    <row r="342" spans="1:11" s="11" customFormat="1" ht="19.5" customHeight="1" x14ac:dyDescent="0.2">
      <c r="A342" s="559"/>
      <c r="B342" s="501" t="s">
        <v>74</v>
      </c>
      <c r="C342" s="479" t="s">
        <v>6</v>
      </c>
      <c r="D342" s="560"/>
      <c r="E342" s="560"/>
      <c r="F342" s="47" t="s">
        <v>2</v>
      </c>
      <c r="G342" s="80">
        <v>0</v>
      </c>
      <c r="H342" s="120">
        <v>0</v>
      </c>
      <c r="I342" s="120">
        <f t="shared" si="9"/>
        <v>0</v>
      </c>
      <c r="J342" s="561"/>
      <c r="K342" s="561"/>
    </row>
    <row r="343" spans="1:11" s="11" customFormat="1" ht="23.25" customHeight="1" x14ac:dyDescent="0.2">
      <c r="A343" s="559"/>
      <c r="B343" s="501" t="s">
        <v>74</v>
      </c>
      <c r="C343" s="479" t="s">
        <v>6</v>
      </c>
      <c r="D343" s="560"/>
      <c r="E343" s="560"/>
      <c r="F343" s="47" t="s">
        <v>5</v>
      </c>
      <c r="G343" s="80">
        <f>'[1]Приложение 10 '!$E$626</f>
        <v>26023808.5</v>
      </c>
      <c r="H343" s="120">
        <v>25452019.600000001</v>
      </c>
      <c r="I343" s="120">
        <f t="shared" si="9"/>
        <v>571788.89999999851</v>
      </c>
      <c r="J343" s="561"/>
      <c r="K343" s="561"/>
    </row>
    <row r="344" spans="1:11" s="11" customFormat="1" ht="23.25" customHeight="1" x14ac:dyDescent="0.2">
      <c r="A344" s="559"/>
      <c r="B344" s="501" t="s">
        <v>74</v>
      </c>
      <c r="C344" s="479" t="s">
        <v>7</v>
      </c>
      <c r="D344" s="560" t="s">
        <v>87</v>
      </c>
      <c r="E344" s="560" t="s">
        <v>87</v>
      </c>
      <c r="F344" s="47" t="s">
        <v>1</v>
      </c>
      <c r="G344" s="80">
        <f>G345</f>
        <v>16271979.199999999</v>
      </c>
      <c r="H344" s="120">
        <v>16271979.199999999</v>
      </c>
      <c r="I344" s="120">
        <f t="shared" si="9"/>
        <v>0</v>
      </c>
      <c r="J344" s="561"/>
      <c r="K344" s="561"/>
    </row>
    <row r="345" spans="1:11" s="11" customFormat="1" ht="24.75" customHeight="1" x14ac:dyDescent="0.2">
      <c r="A345" s="559"/>
      <c r="B345" s="501" t="s">
        <v>74</v>
      </c>
      <c r="C345" s="479" t="s">
        <v>7</v>
      </c>
      <c r="D345" s="560"/>
      <c r="E345" s="560"/>
      <c r="F345" s="47" t="s">
        <v>2</v>
      </c>
      <c r="G345" s="80">
        <f>G347</f>
        <v>16271979.199999999</v>
      </c>
      <c r="H345" s="120">
        <v>16271979.199999999</v>
      </c>
      <c r="I345" s="120">
        <f t="shared" si="9"/>
        <v>0</v>
      </c>
      <c r="J345" s="561"/>
      <c r="K345" s="561"/>
    </row>
    <row r="346" spans="1:11" ht="32.25" customHeight="1" x14ac:dyDescent="0.2">
      <c r="A346" s="490" t="s">
        <v>148</v>
      </c>
      <c r="B346" s="501" t="s">
        <v>257</v>
      </c>
      <c r="C346" s="492" t="s">
        <v>7</v>
      </c>
      <c r="D346" s="502" t="s">
        <v>87</v>
      </c>
      <c r="E346" s="502" t="s">
        <v>87</v>
      </c>
      <c r="F346" s="47" t="s">
        <v>1</v>
      </c>
      <c r="G346" s="80">
        <f>G347</f>
        <v>16271979.199999999</v>
      </c>
      <c r="H346" s="120">
        <v>16271979.199999999</v>
      </c>
      <c r="I346" s="120">
        <f t="shared" si="9"/>
        <v>0</v>
      </c>
      <c r="J346" s="489" t="s">
        <v>90</v>
      </c>
      <c r="K346" s="489" t="s">
        <v>90</v>
      </c>
    </row>
    <row r="347" spans="1:11" ht="22.5" customHeight="1" x14ac:dyDescent="0.2">
      <c r="A347" s="490"/>
      <c r="B347" s="501" t="s">
        <v>75</v>
      </c>
      <c r="C347" s="492" t="s">
        <v>7</v>
      </c>
      <c r="D347" s="502"/>
      <c r="E347" s="502"/>
      <c r="F347" s="49" t="s">
        <v>2</v>
      </c>
      <c r="G347" s="81">
        <f>G349</f>
        <v>16271979.199999999</v>
      </c>
      <c r="H347" s="122">
        <v>16271979.199999999</v>
      </c>
      <c r="I347" s="120">
        <f t="shared" si="9"/>
        <v>0</v>
      </c>
      <c r="J347" s="489"/>
      <c r="K347" s="489"/>
    </row>
    <row r="348" spans="1:11" ht="50.25" customHeight="1" x14ac:dyDescent="0.2">
      <c r="A348" s="490" t="s">
        <v>149</v>
      </c>
      <c r="B348" s="491" t="s">
        <v>223</v>
      </c>
      <c r="C348" s="492" t="s">
        <v>7</v>
      </c>
      <c r="D348" s="493" t="s">
        <v>88</v>
      </c>
      <c r="E348" s="493" t="s">
        <v>89</v>
      </c>
      <c r="F348" s="47" t="s">
        <v>1</v>
      </c>
      <c r="G348" s="80">
        <f>G349</f>
        <v>16271979.199999999</v>
      </c>
      <c r="H348" s="127">
        <v>16271979.199999999</v>
      </c>
      <c r="I348" s="120">
        <f t="shared" si="9"/>
        <v>0</v>
      </c>
      <c r="J348" s="5" t="s">
        <v>432</v>
      </c>
      <c r="K348" s="34">
        <v>1474726</v>
      </c>
    </row>
    <row r="349" spans="1:11" ht="34.5" customHeight="1" x14ac:dyDescent="0.2">
      <c r="A349" s="490"/>
      <c r="B349" s="491" t="s">
        <v>76</v>
      </c>
      <c r="C349" s="492" t="s">
        <v>7</v>
      </c>
      <c r="D349" s="494"/>
      <c r="E349" s="494"/>
      <c r="F349" s="49" t="s">
        <v>2</v>
      </c>
      <c r="G349" s="81">
        <f>'[1]Приложение 10 '!$E$638</f>
        <v>16271979.199999999</v>
      </c>
      <c r="H349" s="123">
        <v>16271979.199999999</v>
      </c>
      <c r="I349" s="120">
        <f t="shared" si="9"/>
        <v>0</v>
      </c>
      <c r="J349" s="65" t="s">
        <v>433</v>
      </c>
      <c r="K349" s="32">
        <v>100</v>
      </c>
    </row>
    <row r="350" spans="1:11" ht="18.75" customHeight="1" x14ac:dyDescent="0.2">
      <c r="A350" s="490" t="s">
        <v>150</v>
      </c>
      <c r="B350" s="501" t="s">
        <v>258</v>
      </c>
      <c r="C350" s="492" t="s">
        <v>6</v>
      </c>
      <c r="D350" s="502" t="s">
        <v>87</v>
      </c>
      <c r="E350" s="502" t="s">
        <v>87</v>
      </c>
      <c r="F350" s="47" t="s">
        <v>1</v>
      </c>
      <c r="G350" s="80">
        <f>G352</f>
        <v>25739421.300000001</v>
      </c>
      <c r="H350" s="120">
        <v>25265475.300000001</v>
      </c>
      <c r="I350" s="120">
        <f t="shared" si="9"/>
        <v>473946</v>
      </c>
      <c r="J350" s="489" t="s">
        <v>90</v>
      </c>
      <c r="K350" s="489" t="s">
        <v>90</v>
      </c>
    </row>
    <row r="351" spans="1:11" ht="21.75" customHeight="1" x14ac:dyDescent="0.2">
      <c r="A351" s="490"/>
      <c r="B351" s="501" t="s">
        <v>77</v>
      </c>
      <c r="C351" s="492" t="s">
        <v>6</v>
      </c>
      <c r="D351" s="502"/>
      <c r="E351" s="502"/>
      <c r="F351" s="49" t="s">
        <v>2</v>
      </c>
      <c r="G351" s="81">
        <v>0</v>
      </c>
      <c r="H351" s="122">
        <v>0</v>
      </c>
      <c r="I351" s="120">
        <f t="shared" si="9"/>
        <v>0</v>
      </c>
      <c r="J351" s="489"/>
      <c r="K351" s="489"/>
    </row>
    <row r="352" spans="1:11" ht="21.75" customHeight="1" x14ac:dyDescent="0.2">
      <c r="A352" s="490"/>
      <c r="B352" s="501" t="s">
        <v>77</v>
      </c>
      <c r="C352" s="492" t="s">
        <v>6</v>
      </c>
      <c r="D352" s="502"/>
      <c r="E352" s="502"/>
      <c r="F352" s="49" t="s">
        <v>5</v>
      </c>
      <c r="G352" s="81">
        <f>G355+G358</f>
        <v>25739421.300000001</v>
      </c>
      <c r="H352" s="122">
        <v>25265475.300000001</v>
      </c>
      <c r="I352" s="120">
        <f t="shared" si="9"/>
        <v>473946</v>
      </c>
      <c r="J352" s="489"/>
      <c r="K352" s="489"/>
    </row>
    <row r="353" spans="1:13" ht="33" customHeight="1" x14ac:dyDescent="0.2">
      <c r="A353" s="490" t="s">
        <v>151</v>
      </c>
      <c r="B353" s="491" t="s">
        <v>259</v>
      </c>
      <c r="C353" s="492" t="s">
        <v>6</v>
      </c>
      <c r="D353" s="493" t="s">
        <v>88</v>
      </c>
      <c r="E353" s="493" t="s">
        <v>89</v>
      </c>
      <c r="F353" s="47" t="s">
        <v>1</v>
      </c>
      <c r="G353" s="80">
        <f>G355</f>
        <v>17677.3</v>
      </c>
      <c r="H353" s="127">
        <v>16582.2</v>
      </c>
      <c r="I353" s="120">
        <f t="shared" si="9"/>
        <v>1095.0999999999985</v>
      </c>
      <c r="J353" s="505" t="s">
        <v>434</v>
      </c>
      <c r="K353" s="503">
        <v>147</v>
      </c>
    </row>
    <row r="354" spans="1:13" ht="28.5" customHeight="1" x14ac:dyDescent="0.2">
      <c r="A354" s="490"/>
      <c r="B354" s="491" t="s">
        <v>78</v>
      </c>
      <c r="C354" s="492" t="s">
        <v>6</v>
      </c>
      <c r="D354" s="494"/>
      <c r="E354" s="494"/>
      <c r="F354" s="49" t="s">
        <v>2</v>
      </c>
      <c r="G354" s="81">
        <v>0</v>
      </c>
      <c r="H354" s="129">
        <v>0</v>
      </c>
      <c r="I354" s="120">
        <f t="shared" si="9"/>
        <v>0</v>
      </c>
      <c r="J354" s="506"/>
      <c r="K354" s="503"/>
    </row>
    <row r="355" spans="1:13" ht="48.75" customHeight="1" x14ac:dyDescent="0.2">
      <c r="A355" s="490"/>
      <c r="B355" s="491" t="s">
        <v>78</v>
      </c>
      <c r="C355" s="492" t="s">
        <v>6</v>
      </c>
      <c r="D355" s="495"/>
      <c r="E355" s="495"/>
      <c r="F355" s="49" t="s">
        <v>5</v>
      </c>
      <c r="G355" s="81">
        <f>'[1]Приложение 10 '!$E$651</f>
        <v>17677.3</v>
      </c>
      <c r="H355" s="123">
        <v>16582.2</v>
      </c>
      <c r="I355" s="120">
        <f t="shared" si="9"/>
        <v>1095.0999999999985</v>
      </c>
      <c r="J355" s="5" t="s">
        <v>435</v>
      </c>
      <c r="K355" s="25">
        <v>0</v>
      </c>
    </row>
    <row r="356" spans="1:13" ht="24" customHeight="1" x14ac:dyDescent="0.2">
      <c r="A356" s="490" t="s">
        <v>152</v>
      </c>
      <c r="B356" s="491" t="s">
        <v>224</v>
      </c>
      <c r="C356" s="492" t="s">
        <v>6</v>
      </c>
      <c r="D356" s="493" t="s">
        <v>88</v>
      </c>
      <c r="E356" s="493" t="s">
        <v>89</v>
      </c>
      <c r="F356" s="47" t="s">
        <v>1</v>
      </c>
      <c r="G356" s="80">
        <f>G358</f>
        <v>25721744</v>
      </c>
      <c r="H356" s="120">
        <v>25248893.100000001</v>
      </c>
      <c r="I356" s="120">
        <f t="shared" si="9"/>
        <v>472850.89999999851</v>
      </c>
      <c r="J356" s="537" t="s">
        <v>436</v>
      </c>
      <c r="K356" s="503">
        <v>2516923</v>
      </c>
    </row>
    <row r="357" spans="1:13" ht="23.25" customHeight="1" x14ac:dyDescent="0.2">
      <c r="A357" s="490"/>
      <c r="B357" s="491" t="s">
        <v>79</v>
      </c>
      <c r="C357" s="492" t="s">
        <v>6</v>
      </c>
      <c r="D357" s="494"/>
      <c r="E357" s="494"/>
      <c r="F357" s="49" t="s">
        <v>2</v>
      </c>
      <c r="G357" s="81">
        <v>0</v>
      </c>
      <c r="H357" s="122">
        <v>0</v>
      </c>
      <c r="I357" s="120">
        <f t="shared" ref="I357:I364" si="10">G357-H357</f>
        <v>0</v>
      </c>
      <c r="J357" s="537"/>
      <c r="K357" s="503"/>
    </row>
    <row r="358" spans="1:13" ht="75.75" customHeight="1" x14ac:dyDescent="0.2">
      <c r="A358" s="490"/>
      <c r="B358" s="491" t="s">
        <v>79</v>
      </c>
      <c r="C358" s="492" t="s">
        <v>6</v>
      </c>
      <c r="D358" s="495"/>
      <c r="E358" s="495"/>
      <c r="F358" s="49" t="s">
        <v>5</v>
      </c>
      <c r="G358" s="81">
        <f>'[1]Приложение 10 '!$E$656</f>
        <v>25721744</v>
      </c>
      <c r="H358" s="123">
        <v>25248893.100000001</v>
      </c>
      <c r="I358" s="120">
        <f t="shared" si="10"/>
        <v>472850.89999999851</v>
      </c>
      <c r="J358" s="5" t="s">
        <v>437</v>
      </c>
      <c r="K358" s="25">
        <v>100</v>
      </c>
      <c r="L358" s="575"/>
      <c r="M358" s="576"/>
    </row>
    <row r="359" spans="1:13" ht="33.75" customHeight="1" x14ac:dyDescent="0.2">
      <c r="A359" s="490" t="s">
        <v>153</v>
      </c>
      <c r="B359" s="501" t="s">
        <v>260</v>
      </c>
      <c r="C359" s="492" t="s">
        <v>6</v>
      </c>
      <c r="D359" s="502" t="s">
        <v>87</v>
      </c>
      <c r="E359" s="502" t="s">
        <v>87</v>
      </c>
      <c r="F359" s="47" t="s">
        <v>1</v>
      </c>
      <c r="G359" s="80">
        <f>G361</f>
        <v>284387.20000000001</v>
      </c>
      <c r="H359" s="120">
        <v>186544.3</v>
      </c>
      <c r="I359" s="120">
        <f t="shared" si="10"/>
        <v>97842.900000000023</v>
      </c>
      <c r="J359" s="489" t="s">
        <v>90</v>
      </c>
      <c r="K359" s="489" t="s">
        <v>90</v>
      </c>
      <c r="L359" s="58"/>
      <c r="M359" s="59"/>
    </row>
    <row r="360" spans="1:13" ht="24.75" customHeight="1" x14ac:dyDescent="0.2">
      <c r="A360" s="490"/>
      <c r="B360" s="501" t="s">
        <v>80</v>
      </c>
      <c r="C360" s="492" t="s">
        <v>6</v>
      </c>
      <c r="D360" s="502"/>
      <c r="E360" s="502"/>
      <c r="F360" s="49" t="s">
        <v>2</v>
      </c>
      <c r="G360" s="81">
        <v>0</v>
      </c>
      <c r="H360" s="122">
        <v>0</v>
      </c>
      <c r="I360" s="120">
        <f t="shared" si="10"/>
        <v>0</v>
      </c>
      <c r="J360" s="489"/>
      <c r="K360" s="489"/>
      <c r="L360" s="58"/>
      <c r="M360" s="59"/>
    </row>
    <row r="361" spans="1:13" ht="24" customHeight="1" x14ac:dyDescent="0.2">
      <c r="A361" s="490"/>
      <c r="B361" s="501" t="s">
        <v>80</v>
      </c>
      <c r="C361" s="492" t="s">
        <v>6</v>
      </c>
      <c r="D361" s="502"/>
      <c r="E361" s="502"/>
      <c r="F361" s="49" t="s">
        <v>5</v>
      </c>
      <c r="G361" s="81">
        <f>'[1]Приложение 10 '!$E$661</f>
        <v>284387.20000000001</v>
      </c>
      <c r="H361" s="122">
        <v>186544.3</v>
      </c>
      <c r="I361" s="120">
        <f t="shared" si="10"/>
        <v>97842.900000000023</v>
      </c>
      <c r="J361" s="489"/>
      <c r="K361" s="489"/>
    </row>
    <row r="362" spans="1:13" ht="20.25" customHeight="1" x14ac:dyDescent="0.2">
      <c r="A362" s="490" t="s">
        <v>154</v>
      </c>
      <c r="B362" s="491" t="s">
        <v>225</v>
      </c>
      <c r="C362" s="492" t="s">
        <v>6</v>
      </c>
      <c r="D362" s="493" t="s">
        <v>88</v>
      </c>
      <c r="E362" s="493" t="s">
        <v>89</v>
      </c>
      <c r="F362" s="47" t="s">
        <v>1</v>
      </c>
      <c r="G362" s="80">
        <f>G364</f>
        <v>284387.20000000001</v>
      </c>
      <c r="H362" s="120">
        <v>186544.3</v>
      </c>
      <c r="I362" s="120">
        <f t="shared" si="10"/>
        <v>97842.900000000023</v>
      </c>
      <c r="J362" s="537" t="s">
        <v>438</v>
      </c>
      <c r="K362" s="503">
        <v>52</v>
      </c>
    </row>
    <row r="363" spans="1:13" ht="19.5" customHeight="1" x14ac:dyDescent="0.2">
      <c r="A363" s="490"/>
      <c r="B363" s="491" t="s">
        <v>81</v>
      </c>
      <c r="C363" s="492" t="s">
        <v>6</v>
      </c>
      <c r="D363" s="494"/>
      <c r="E363" s="494"/>
      <c r="F363" s="49" t="s">
        <v>2</v>
      </c>
      <c r="G363" s="81">
        <v>0</v>
      </c>
      <c r="H363" s="122">
        <v>0</v>
      </c>
      <c r="I363" s="120">
        <f t="shared" si="10"/>
        <v>0</v>
      </c>
      <c r="J363" s="537"/>
      <c r="K363" s="503"/>
    </row>
    <row r="364" spans="1:13" ht="72" customHeight="1" x14ac:dyDescent="0.2">
      <c r="A364" s="490"/>
      <c r="B364" s="491" t="s">
        <v>81</v>
      </c>
      <c r="C364" s="492" t="s">
        <v>6</v>
      </c>
      <c r="D364" s="495"/>
      <c r="E364" s="495"/>
      <c r="F364" s="49" t="s">
        <v>5</v>
      </c>
      <c r="G364" s="81">
        <f>'[1]Приложение 10 '!$E$666</f>
        <v>284387.20000000001</v>
      </c>
      <c r="H364" s="122">
        <v>186544.3</v>
      </c>
      <c r="I364" s="120">
        <f t="shared" si="10"/>
        <v>97842.900000000023</v>
      </c>
      <c r="J364" s="3" t="s">
        <v>439</v>
      </c>
      <c r="K364" s="26">
        <v>17.600000000000001</v>
      </c>
    </row>
    <row r="366" spans="1:13" ht="18.75" x14ac:dyDescent="0.3">
      <c r="B366" s="14" t="s">
        <v>265</v>
      </c>
      <c r="C366" s="14"/>
      <c r="D366" s="14"/>
      <c r="E366" s="14"/>
      <c r="F366" s="44"/>
      <c r="G366" s="41"/>
      <c r="H366" s="41"/>
      <c r="I366" s="41"/>
      <c r="J366" s="14" t="s">
        <v>264</v>
      </c>
    </row>
  </sheetData>
  <autoFilter ref="A12:K364" xr:uid="{00000000-0009-0000-0000-000001000000}"/>
  <mergeCells count="795">
    <mergeCell ref="H252:H255"/>
    <mergeCell ref="I252:I255"/>
    <mergeCell ref="H248:H250"/>
    <mergeCell ref="I248:I250"/>
    <mergeCell ref="H245:H247"/>
    <mergeCell ref="I245:I247"/>
    <mergeCell ref="H287:H289"/>
    <mergeCell ref="I287:I289"/>
    <mergeCell ref="H138:H140"/>
    <mergeCell ref="I138:I140"/>
    <mergeCell ref="C229:C230"/>
    <mergeCell ref="C216:C217"/>
    <mergeCell ref="D216:D217"/>
    <mergeCell ref="E216:E217"/>
    <mergeCell ref="D224:D230"/>
    <mergeCell ref="E224:E230"/>
    <mergeCell ref="C227:C228"/>
    <mergeCell ref="B224:B230"/>
    <mergeCell ref="A224:A230"/>
    <mergeCell ref="C224:C226"/>
    <mergeCell ref="E218:E220"/>
    <mergeCell ref="C221:C223"/>
    <mergeCell ref="D221:D223"/>
    <mergeCell ref="A221:A223"/>
    <mergeCell ref="B221:B223"/>
    <mergeCell ref="L160:P161"/>
    <mergeCell ref="L358:M358"/>
    <mergeCell ref="J51:J52"/>
    <mergeCell ref="K51:K52"/>
    <mergeCell ref="J103:J104"/>
    <mergeCell ref="K103:K104"/>
    <mergeCell ref="K124:K125"/>
    <mergeCell ref="J106:J107"/>
    <mergeCell ref="K106:K107"/>
    <mergeCell ref="K89:K90"/>
    <mergeCell ref="K68:K69"/>
    <mergeCell ref="J89:J90"/>
    <mergeCell ref="K71:K72"/>
    <mergeCell ref="K62:K64"/>
    <mergeCell ref="J62:J64"/>
    <mergeCell ref="J66:J67"/>
    <mergeCell ref="K66:K67"/>
    <mergeCell ref="J338:J345"/>
    <mergeCell ref="K338:K345"/>
    <mergeCell ref="J334:J335"/>
    <mergeCell ref="K334:K335"/>
    <mergeCell ref="J330:J331"/>
    <mergeCell ref="K330:K331"/>
    <mergeCell ref="K128:K130"/>
    <mergeCell ref="E55:E56"/>
    <mergeCell ref="D57:D61"/>
    <mergeCell ref="E57:E61"/>
    <mergeCell ref="J55:J56"/>
    <mergeCell ref="K55:K56"/>
    <mergeCell ref="A55:A56"/>
    <mergeCell ref="B55:B56"/>
    <mergeCell ref="B57:B61"/>
    <mergeCell ref="C55:C56"/>
    <mergeCell ref="C57:C61"/>
    <mergeCell ref="D55:D56"/>
    <mergeCell ref="J57:J58"/>
    <mergeCell ref="K57:K58"/>
    <mergeCell ref="J59:J61"/>
    <mergeCell ref="K59:K61"/>
    <mergeCell ref="F58:F61"/>
    <mergeCell ref="G58:G61"/>
    <mergeCell ref="K362:K363"/>
    <mergeCell ref="A57:A61"/>
    <mergeCell ref="A362:A364"/>
    <mergeCell ref="B362:B364"/>
    <mergeCell ref="C362:C364"/>
    <mergeCell ref="D362:D364"/>
    <mergeCell ref="E362:E364"/>
    <mergeCell ref="J362:J363"/>
    <mergeCell ref="A350:A352"/>
    <mergeCell ref="B350:B352"/>
    <mergeCell ref="C350:C352"/>
    <mergeCell ref="D350:D352"/>
    <mergeCell ref="E350:E352"/>
    <mergeCell ref="J350:J352"/>
    <mergeCell ref="K350:K352"/>
    <mergeCell ref="J346:J347"/>
    <mergeCell ref="K346:K347"/>
    <mergeCell ref="A348:A349"/>
    <mergeCell ref="B348:B349"/>
    <mergeCell ref="J160:J161"/>
    <mergeCell ref="K160:K161"/>
    <mergeCell ref="J154:J155"/>
    <mergeCell ref="K154:K155"/>
    <mergeCell ref="J148:J149"/>
    <mergeCell ref="J359:J361"/>
    <mergeCell ref="K359:K361"/>
    <mergeCell ref="K353:K354"/>
    <mergeCell ref="A356:A358"/>
    <mergeCell ref="B356:B358"/>
    <mergeCell ref="C356:C358"/>
    <mergeCell ref="D356:D358"/>
    <mergeCell ref="E356:E358"/>
    <mergeCell ref="J356:J357"/>
    <mergeCell ref="K356:K357"/>
    <mergeCell ref="A353:A355"/>
    <mergeCell ref="B353:B355"/>
    <mergeCell ref="C353:C355"/>
    <mergeCell ref="D353:D355"/>
    <mergeCell ref="E353:E355"/>
    <mergeCell ref="J353:J354"/>
    <mergeCell ref="C348:C349"/>
    <mergeCell ref="D348:D349"/>
    <mergeCell ref="E348:E349"/>
    <mergeCell ref="E341:E343"/>
    <mergeCell ref="C344:C345"/>
    <mergeCell ref="D344:D345"/>
    <mergeCell ref="E344:E345"/>
    <mergeCell ref="A359:A361"/>
    <mergeCell ref="B359:B361"/>
    <mergeCell ref="C359:C361"/>
    <mergeCell ref="D359:D361"/>
    <mergeCell ref="E359:E361"/>
    <mergeCell ref="A346:A347"/>
    <mergeCell ref="B346:B347"/>
    <mergeCell ref="C346:C347"/>
    <mergeCell ref="D346:D347"/>
    <mergeCell ref="E346:E347"/>
    <mergeCell ref="A338:A345"/>
    <mergeCell ref="B338:B345"/>
    <mergeCell ref="C338:C340"/>
    <mergeCell ref="D338:D340"/>
    <mergeCell ref="E338:E340"/>
    <mergeCell ref="C341:C343"/>
    <mergeCell ref="D341:D343"/>
    <mergeCell ref="A336:A337"/>
    <mergeCell ref="B336:B337"/>
    <mergeCell ref="C336:C337"/>
    <mergeCell ref="D336:D337"/>
    <mergeCell ref="E336:E337"/>
    <mergeCell ref="A334:A335"/>
    <mergeCell ref="B334:B335"/>
    <mergeCell ref="C334:C335"/>
    <mergeCell ref="D334:D335"/>
    <mergeCell ref="E334:E335"/>
    <mergeCell ref="A295:A296"/>
    <mergeCell ref="B295:B296"/>
    <mergeCell ref="C295:C296"/>
    <mergeCell ref="A332:A333"/>
    <mergeCell ref="B332:B333"/>
    <mergeCell ref="C332:C333"/>
    <mergeCell ref="D332:D333"/>
    <mergeCell ref="E332:E333"/>
    <mergeCell ref="A297:A298"/>
    <mergeCell ref="B297:B298"/>
    <mergeCell ref="C297:C298"/>
    <mergeCell ref="D297:D298"/>
    <mergeCell ref="E297:E298"/>
    <mergeCell ref="A299:A301"/>
    <mergeCell ref="D295:D296"/>
    <mergeCell ref="E295:E296"/>
    <mergeCell ref="A302:A304"/>
    <mergeCell ref="C302:C304"/>
    <mergeCell ref="D302:D304"/>
    <mergeCell ref="E302:E304"/>
    <mergeCell ref="B302:B304"/>
    <mergeCell ref="A305:A307"/>
    <mergeCell ref="A328:A329"/>
    <mergeCell ref="B328:B329"/>
    <mergeCell ref="A293:A294"/>
    <mergeCell ref="B293:B294"/>
    <mergeCell ref="C293:C294"/>
    <mergeCell ref="D293:D294"/>
    <mergeCell ref="E293:E294"/>
    <mergeCell ref="A330:A331"/>
    <mergeCell ref="B330:B331"/>
    <mergeCell ref="C330:C331"/>
    <mergeCell ref="D330:D331"/>
    <mergeCell ref="E330:E331"/>
    <mergeCell ref="C305:C307"/>
    <mergeCell ref="D305:D307"/>
    <mergeCell ref="E305:E307"/>
    <mergeCell ref="A308:A310"/>
    <mergeCell ref="B323:B325"/>
    <mergeCell ref="C308:C310"/>
    <mergeCell ref="D308:D310"/>
    <mergeCell ref="E308:E310"/>
    <mergeCell ref="B305:B307"/>
    <mergeCell ref="B308:B310"/>
    <mergeCell ref="E323:E325"/>
    <mergeCell ref="E326:E327"/>
    <mergeCell ref="A311:A319"/>
    <mergeCell ref="D311:D319"/>
    <mergeCell ref="A290:A292"/>
    <mergeCell ref="B290:B292"/>
    <mergeCell ref="C290:C292"/>
    <mergeCell ref="D290:D292"/>
    <mergeCell ref="E290:E292"/>
    <mergeCell ref="J290:J291"/>
    <mergeCell ref="K290:K291"/>
    <mergeCell ref="A286:A289"/>
    <mergeCell ref="B286:B289"/>
    <mergeCell ref="C286:C289"/>
    <mergeCell ref="D286:D289"/>
    <mergeCell ref="E286:E289"/>
    <mergeCell ref="F287:F289"/>
    <mergeCell ref="G287:G289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0:A281"/>
    <mergeCell ref="B280:B281"/>
    <mergeCell ref="C280:C281"/>
    <mergeCell ref="D280:D281"/>
    <mergeCell ref="E280:E281"/>
    <mergeCell ref="A276:A277"/>
    <mergeCell ref="B276:B277"/>
    <mergeCell ref="C276:C277"/>
    <mergeCell ref="D276:D277"/>
    <mergeCell ref="E276:E277"/>
    <mergeCell ref="D278:D279"/>
    <mergeCell ref="E278:E279"/>
    <mergeCell ref="C278:C279"/>
    <mergeCell ref="B278:B279"/>
    <mergeCell ref="A278:A279"/>
    <mergeCell ref="C271:C273"/>
    <mergeCell ref="D271:D273"/>
    <mergeCell ref="E271:E273"/>
    <mergeCell ref="J271:J273"/>
    <mergeCell ref="B259:B261"/>
    <mergeCell ref="A259:A261"/>
    <mergeCell ref="C259:C261"/>
    <mergeCell ref="A262:A270"/>
    <mergeCell ref="B262:B270"/>
    <mergeCell ref="C262:C264"/>
    <mergeCell ref="D262:D264"/>
    <mergeCell ref="D259:D261"/>
    <mergeCell ref="E259:E261"/>
    <mergeCell ref="C265:C267"/>
    <mergeCell ref="D265:D267"/>
    <mergeCell ref="C268:C270"/>
    <mergeCell ref="D268:D270"/>
    <mergeCell ref="E268:E270"/>
    <mergeCell ref="A233:A234"/>
    <mergeCell ref="B233:B234"/>
    <mergeCell ref="C233:C234"/>
    <mergeCell ref="D233:D234"/>
    <mergeCell ref="E233:E234"/>
    <mergeCell ref="A231:A232"/>
    <mergeCell ref="B231:B232"/>
    <mergeCell ref="A243:A244"/>
    <mergeCell ref="B243:B244"/>
    <mergeCell ref="B235:B236"/>
    <mergeCell ref="A235:A236"/>
    <mergeCell ref="C235:C236"/>
    <mergeCell ref="D235:D236"/>
    <mergeCell ref="E235:E236"/>
    <mergeCell ref="D243:D244"/>
    <mergeCell ref="E243:E244"/>
    <mergeCell ref="A237:A242"/>
    <mergeCell ref="B237:B242"/>
    <mergeCell ref="C237:C239"/>
    <mergeCell ref="D237:D239"/>
    <mergeCell ref="D209:D212"/>
    <mergeCell ref="E209:E212"/>
    <mergeCell ref="J209:J215"/>
    <mergeCell ref="K209:K215"/>
    <mergeCell ref="C213:C215"/>
    <mergeCell ref="D213:D215"/>
    <mergeCell ref="E213:E215"/>
    <mergeCell ref="A207:A208"/>
    <mergeCell ref="B207:B208"/>
    <mergeCell ref="C207:C208"/>
    <mergeCell ref="D207:D208"/>
    <mergeCell ref="E207:E208"/>
    <mergeCell ref="B209:B217"/>
    <mergeCell ref="A209:A217"/>
    <mergeCell ref="A157:A158"/>
    <mergeCell ref="B157:B158"/>
    <mergeCell ref="C157:C158"/>
    <mergeCell ref="D157:D158"/>
    <mergeCell ref="D191:D194"/>
    <mergeCell ref="E191:E194"/>
    <mergeCell ref="J205:J206"/>
    <mergeCell ref="A203:A204"/>
    <mergeCell ref="B203:B204"/>
    <mergeCell ref="C203:C204"/>
    <mergeCell ref="D203:D204"/>
    <mergeCell ref="E203:E204"/>
    <mergeCell ref="A205:A206"/>
    <mergeCell ref="B205:B206"/>
    <mergeCell ref="C205:C206"/>
    <mergeCell ref="D205:D206"/>
    <mergeCell ref="H193:H194"/>
    <mergeCell ref="H191:H192"/>
    <mergeCell ref="H174:H175"/>
    <mergeCell ref="I174:I175"/>
    <mergeCell ref="I191:I192"/>
    <mergeCell ref="D171:D173"/>
    <mergeCell ref="E171:E173"/>
    <mergeCell ref="D174:D176"/>
    <mergeCell ref="A141:A143"/>
    <mergeCell ref="B141:B143"/>
    <mergeCell ref="C141:C143"/>
    <mergeCell ref="D141:D143"/>
    <mergeCell ref="A154:A156"/>
    <mergeCell ref="B154:B156"/>
    <mergeCell ref="C154:C156"/>
    <mergeCell ref="D154:D156"/>
    <mergeCell ref="E154:E156"/>
    <mergeCell ref="D151:D153"/>
    <mergeCell ref="E151:E153"/>
    <mergeCell ref="C151:C153"/>
    <mergeCell ref="A151:A153"/>
    <mergeCell ref="B151:B153"/>
    <mergeCell ref="K131:K132"/>
    <mergeCell ref="J134:J135"/>
    <mergeCell ref="K134:K135"/>
    <mergeCell ref="A128:A130"/>
    <mergeCell ref="B128:B130"/>
    <mergeCell ref="C128:C130"/>
    <mergeCell ref="D128:D130"/>
    <mergeCell ref="E128:E130"/>
    <mergeCell ref="J128:J130"/>
    <mergeCell ref="A131:A135"/>
    <mergeCell ref="B131:B135"/>
    <mergeCell ref="C131:C135"/>
    <mergeCell ref="D131:D135"/>
    <mergeCell ref="E131:E135"/>
    <mergeCell ref="J131:J132"/>
    <mergeCell ref="H132:H135"/>
    <mergeCell ref="I132:I135"/>
    <mergeCell ref="A126:A127"/>
    <mergeCell ref="B126:B127"/>
    <mergeCell ref="C126:C127"/>
    <mergeCell ref="D126:D127"/>
    <mergeCell ref="E126:E127"/>
    <mergeCell ref="E148:E150"/>
    <mergeCell ref="A146:A147"/>
    <mergeCell ref="B146:B147"/>
    <mergeCell ref="C146:C147"/>
    <mergeCell ref="D146:D147"/>
    <mergeCell ref="E146:E147"/>
    <mergeCell ref="D136:D140"/>
    <mergeCell ref="E136:E140"/>
    <mergeCell ref="E141:E143"/>
    <mergeCell ref="A148:A150"/>
    <mergeCell ref="B148:B150"/>
    <mergeCell ref="C148:C150"/>
    <mergeCell ref="D148:D150"/>
    <mergeCell ref="C136:C140"/>
    <mergeCell ref="B136:B140"/>
    <mergeCell ref="A136:A140"/>
    <mergeCell ref="A144:A145"/>
    <mergeCell ref="B144:B145"/>
    <mergeCell ref="C144:C145"/>
    <mergeCell ref="A124:A125"/>
    <mergeCell ref="B124:B125"/>
    <mergeCell ref="C124:C125"/>
    <mergeCell ref="D124:D125"/>
    <mergeCell ref="E124:E125"/>
    <mergeCell ref="J124:J125"/>
    <mergeCell ref="A122:A123"/>
    <mergeCell ref="B122:B123"/>
    <mergeCell ref="C122:C123"/>
    <mergeCell ref="D122:D123"/>
    <mergeCell ref="E122:E123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12:A113"/>
    <mergeCell ref="B112:B113"/>
    <mergeCell ref="C112:C113"/>
    <mergeCell ref="D112:D113"/>
    <mergeCell ref="E112:E113"/>
    <mergeCell ref="J112:J113"/>
    <mergeCell ref="K112:K113"/>
    <mergeCell ref="A116:A117"/>
    <mergeCell ref="B116:B117"/>
    <mergeCell ref="C116:C117"/>
    <mergeCell ref="D116:D117"/>
    <mergeCell ref="E116:E117"/>
    <mergeCell ref="A114:A115"/>
    <mergeCell ref="B114:B115"/>
    <mergeCell ref="C114:C115"/>
    <mergeCell ref="D114:D115"/>
    <mergeCell ref="E114:E115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A103:A105"/>
    <mergeCell ref="B103:B105"/>
    <mergeCell ref="C103:C105"/>
    <mergeCell ref="D103:D105"/>
    <mergeCell ref="E103:E105"/>
    <mergeCell ref="A106:A107"/>
    <mergeCell ref="B106:B107"/>
    <mergeCell ref="C106:C107"/>
    <mergeCell ref="D106:D107"/>
    <mergeCell ref="E106:E107"/>
    <mergeCell ref="A96:A97"/>
    <mergeCell ref="B96:B97"/>
    <mergeCell ref="C96:C97"/>
    <mergeCell ref="D96:D97"/>
    <mergeCell ref="E96:E97"/>
    <mergeCell ref="J96:J97"/>
    <mergeCell ref="K96:K97"/>
    <mergeCell ref="A100:A102"/>
    <mergeCell ref="B100:B102"/>
    <mergeCell ref="C100:C102"/>
    <mergeCell ref="D100:D102"/>
    <mergeCell ref="E100:E102"/>
    <mergeCell ref="J100:J102"/>
    <mergeCell ref="K100:K102"/>
    <mergeCell ref="A98:A99"/>
    <mergeCell ref="B98:B99"/>
    <mergeCell ref="C98:C99"/>
    <mergeCell ref="D98:D99"/>
    <mergeCell ref="E98:E99"/>
    <mergeCell ref="A93:A95"/>
    <mergeCell ref="B93:B95"/>
    <mergeCell ref="C93:C95"/>
    <mergeCell ref="D93:D95"/>
    <mergeCell ref="E93:E95"/>
    <mergeCell ref="J93:J94"/>
    <mergeCell ref="K93:K94"/>
    <mergeCell ref="F93:F94"/>
    <mergeCell ref="G93:G94"/>
    <mergeCell ref="A91:A92"/>
    <mergeCell ref="B91:B92"/>
    <mergeCell ref="C91:C92"/>
    <mergeCell ref="D91:D92"/>
    <mergeCell ref="E91:E92"/>
    <mergeCell ref="A89:A90"/>
    <mergeCell ref="B89:B90"/>
    <mergeCell ref="C89:C90"/>
    <mergeCell ref="D89:D90"/>
    <mergeCell ref="E89:E9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F80:F81"/>
    <mergeCell ref="G80:G81"/>
    <mergeCell ref="A77:A79"/>
    <mergeCell ref="B77:B79"/>
    <mergeCell ref="C77:C79"/>
    <mergeCell ref="D77:D79"/>
    <mergeCell ref="E77:E79"/>
    <mergeCell ref="F78:F79"/>
    <mergeCell ref="G78:G79"/>
    <mergeCell ref="A74:A76"/>
    <mergeCell ref="B74:B76"/>
    <mergeCell ref="C74:C76"/>
    <mergeCell ref="D74:D76"/>
    <mergeCell ref="E74:E76"/>
    <mergeCell ref="A80:A84"/>
    <mergeCell ref="B80:B84"/>
    <mergeCell ref="C80:C84"/>
    <mergeCell ref="D80:D84"/>
    <mergeCell ref="E80:E84"/>
    <mergeCell ref="A71:A73"/>
    <mergeCell ref="B71:B73"/>
    <mergeCell ref="C71:C73"/>
    <mergeCell ref="D71:D73"/>
    <mergeCell ref="E71:E73"/>
    <mergeCell ref="J71:J72"/>
    <mergeCell ref="A68:A70"/>
    <mergeCell ref="B68:B70"/>
    <mergeCell ref="C68:C70"/>
    <mergeCell ref="D68:D70"/>
    <mergeCell ref="E68:E70"/>
    <mergeCell ref="J68:J69"/>
    <mergeCell ref="A65:A67"/>
    <mergeCell ref="B65:B67"/>
    <mergeCell ref="C65:C67"/>
    <mergeCell ref="D65:D67"/>
    <mergeCell ref="E65:E67"/>
    <mergeCell ref="A62:A64"/>
    <mergeCell ref="B62:B64"/>
    <mergeCell ref="C62:C64"/>
    <mergeCell ref="D62:D64"/>
    <mergeCell ref="E62:E64"/>
    <mergeCell ref="A53:A54"/>
    <mergeCell ref="B53:B54"/>
    <mergeCell ref="C53:C54"/>
    <mergeCell ref="D53:D54"/>
    <mergeCell ref="E53:E54"/>
    <mergeCell ref="A50:A52"/>
    <mergeCell ref="B50:B52"/>
    <mergeCell ref="C50:C52"/>
    <mergeCell ref="D50:D52"/>
    <mergeCell ref="E50:E52"/>
    <mergeCell ref="K44:K46"/>
    <mergeCell ref="A47:A49"/>
    <mergeCell ref="B47:B49"/>
    <mergeCell ref="C47:C49"/>
    <mergeCell ref="D47:D49"/>
    <mergeCell ref="E47:E49"/>
    <mergeCell ref="F48:F49"/>
    <mergeCell ref="G48:G49"/>
    <mergeCell ref="A32:A43"/>
    <mergeCell ref="B32:B43"/>
    <mergeCell ref="C32:C36"/>
    <mergeCell ref="D32:D36"/>
    <mergeCell ref="E32:E36"/>
    <mergeCell ref="J32:J43"/>
    <mergeCell ref="A44:A46"/>
    <mergeCell ref="B44:B46"/>
    <mergeCell ref="C44:C46"/>
    <mergeCell ref="D44:D46"/>
    <mergeCell ref="E44:E46"/>
    <mergeCell ref="J44:J46"/>
    <mergeCell ref="K32:K43"/>
    <mergeCell ref="C37:C40"/>
    <mergeCell ref="D37:D40"/>
    <mergeCell ref="E37:E40"/>
    <mergeCell ref="C41:C43"/>
    <mergeCell ref="D41:D43"/>
    <mergeCell ref="E41:E43"/>
    <mergeCell ref="J14:J31"/>
    <mergeCell ref="K14:K31"/>
    <mergeCell ref="C19:C21"/>
    <mergeCell ref="D19:D21"/>
    <mergeCell ref="E19:E21"/>
    <mergeCell ref="C22:C25"/>
    <mergeCell ref="C26:C28"/>
    <mergeCell ref="D26:D28"/>
    <mergeCell ref="E26:E28"/>
    <mergeCell ref="C29:C31"/>
    <mergeCell ref="D29:D31"/>
    <mergeCell ref="E29:E31"/>
    <mergeCell ref="A9:K9"/>
    <mergeCell ref="A11:A12"/>
    <mergeCell ref="B11:B12"/>
    <mergeCell ref="C11:C12"/>
    <mergeCell ref="D11:E11"/>
    <mergeCell ref="F11:G11"/>
    <mergeCell ref="J11:J12"/>
    <mergeCell ref="K11:K12"/>
    <mergeCell ref="D22:D25"/>
    <mergeCell ref="E22:E25"/>
    <mergeCell ref="A14:B31"/>
    <mergeCell ref="C14:C18"/>
    <mergeCell ref="D14:D18"/>
    <mergeCell ref="E14:E18"/>
    <mergeCell ref="E174:E176"/>
    <mergeCell ref="D177:D179"/>
    <mergeCell ref="A171:A173"/>
    <mergeCell ref="A174:A176"/>
    <mergeCell ref="C162:C164"/>
    <mergeCell ref="C165:C167"/>
    <mergeCell ref="C168:C170"/>
    <mergeCell ref="C171:C173"/>
    <mergeCell ref="C174:C176"/>
    <mergeCell ref="B162:B164"/>
    <mergeCell ref="B165:B167"/>
    <mergeCell ref="B168:B170"/>
    <mergeCell ref="B171:B173"/>
    <mergeCell ref="B174:B176"/>
    <mergeCell ref="E157:E158"/>
    <mergeCell ref="A177:A179"/>
    <mergeCell ref="A180:A182"/>
    <mergeCell ref="A183:A187"/>
    <mergeCell ref="A188:A190"/>
    <mergeCell ref="B177:B179"/>
    <mergeCell ref="B180:B182"/>
    <mergeCell ref="B183:B187"/>
    <mergeCell ref="B188:B190"/>
    <mergeCell ref="D162:D164"/>
    <mergeCell ref="E162:E164"/>
    <mergeCell ref="D165:D167"/>
    <mergeCell ref="E165:E167"/>
    <mergeCell ref="A162:A164"/>
    <mergeCell ref="A165:A167"/>
    <mergeCell ref="A168:A170"/>
    <mergeCell ref="C188:C190"/>
    <mergeCell ref="B159:B161"/>
    <mergeCell ref="A159:A161"/>
    <mergeCell ref="C159:C161"/>
    <mergeCell ref="D159:D161"/>
    <mergeCell ref="E159:E161"/>
    <mergeCell ref="D168:D170"/>
    <mergeCell ref="E168:E170"/>
    <mergeCell ref="G252:G255"/>
    <mergeCell ref="D144:D145"/>
    <mergeCell ref="E144:E145"/>
    <mergeCell ref="C195:C196"/>
    <mergeCell ref="D195:D196"/>
    <mergeCell ref="E195:E196"/>
    <mergeCell ref="C197:C198"/>
    <mergeCell ref="D197:D198"/>
    <mergeCell ref="E197:E198"/>
    <mergeCell ref="C191:C194"/>
    <mergeCell ref="E177:E179"/>
    <mergeCell ref="D180:D182"/>
    <mergeCell ref="E180:E182"/>
    <mergeCell ref="C177:C179"/>
    <mergeCell ref="C180:C182"/>
    <mergeCell ref="C183:C187"/>
    <mergeCell ref="C231:C232"/>
    <mergeCell ref="D231:D232"/>
    <mergeCell ref="E231:E232"/>
    <mergeCell ref="C240:C242"/>
    <mergeCell ref="D240:D242"/>
    <mergeCell ref="E240:E242"/>
    <mergeCell ref="C243:C244"/>
    <mergeCell ref="C218:C220"/>
    <mergeCell ref="D323:D325"/>
    <mergeCell ref="A245:A250"/>
    <mergeCell ref="B245:B250"/>
    <mergeCell ref="C245:C250"/>
    <mergeCell ref="D245:D250"/>
    <mergeCell ref="E245:E250"/>
    <mergeCell ref="E262:E264"/>
    <mergeCell ref="A251:A255"/>
    <mergeCell ref="B251:B255"/>
    <mergeCell ref="C251:C255"/>
    <mergeCell ref="B256:B258"/>
    <mergeCell ref="A256:A258"/>
    <mergeCell ref="C256:C258"/>
    <mergeCell ref="D256:D258"/>
    <mergeCell ref="D251:D255"/>
    <mergeCell ref="E251:E255"/>
    <mergeCell ref="E256:E258"/>
    <mergeCell ref="A274:A275"/>
    <mergeCell ref="B274:B275"/>
    <mergeCell ref="C274:C275"/>
    <mergeCell ref="D274:D275"/>
    <mergeCell ref="E274:E275"/>
    <mergeCell ref="A271:A273"/>
    <mergeCell ref="B271:B273"/>
    <mergeCell ref="E311:E319"/>
    <mergeCell ref="A320:A322"/>
    <mergeCell ref="B320:B322"/>
    <mergeCell ref="C320:C322"/>
    <mergeCell ref="D320:D322"/>
    <mergeCell ref="E320:E322"/>
    <mergeCell ref="C317:C319"/>
    <mergeCell ref="E265:E267"/>
    <mergeCell ref="C328:C329"/>
    <mergeCell ref="D328:D329"/>
    <mergeCell ref="E328:E329"/>
    <mergeCell ref="A323:A325"/>
    <mergeCell ref="A326:A327"/>
    <mergeCell ref="B299:B301"/>
    <mergeCell ref="C299:C301"/>
    <mergeCell ref="D299:D301"/>
    <mergeCell ref="E299:E301"/>
    <mergeCell ref="B326:B327"/>
    <mergeCell ref="C326:C327"/>
    <mergeCell ref="D326:D327"/>
    <mergeCell ref="B311:B319"/>
    <mergeCell ref="C311:C313"/>
    <mergeCell ref="C314:C316"/>
    <mergeCell ref="C323:C325"/>
    <mergeCell ref="K299:K301"/>
    <mergeCell ref="J305:J307"/>
    <mergeCell ref="K305:K307"/>
    <mergeCell ref="J311:J319"/>
    <mergeCell ref="K311:K319"/>
    <mergeCell ref="J326:J327"/>
    <mergeCell ref="K326:K327"/>
    <mergeCell ref="J299:J301"/>
    <mergeCell ref="J256:J258"/>
    <mergeCell ref="J262:J270"/>
    <mergeCell ref="K323:K324"/>
    <mergeCell ref="K308:K309"/>
    <mergeCell ref="J302:J303"/>
    <mergeCell ref="K302:K303"/>
    <mergeCell ref="J308:J309"/>
    <mergeCell ref="K320:K321"/>
    <mergeCell ref="J323:J324"/>
    <mergeCell ref="J320:J321"/>
    <mergeCell ref="K256:K258"/>
    <mergeCell ref="K271:K273"/>
    <mergeCell ref="K262:K270"/>
    <mergeCell ref="J288:J289"/>
    <mergeCell ref="K288:K289"/>
    <mergeCell ref="A191:A194"/>
    <mergeCell ref="B191:B194"/>
    <mergeCell ref="A218:A220"/>
    <mergeCell ref="B218:B220"/>
    <mergeCell ref="D218:D220"/>
    <mergeCell ref="J174:J175"/>
    <mergeCell ref="D183:D187"/>
    <mergeCell ref="E183:E187"/>
    <mergeCell ref="D188:D190"/>
    <mergeCell ref="E188:E190"/>
    <mergeCell ref="J185:J187"/>
    <mergeCell ref="J191:J192"/>
    <mergeCell ref="J195:J200"/>
    <mergeCell ref="J201:J202"/>
    <mergeCell ref="C199:C200"/>
    <mergeCell ref="D199:D200"/>
    <mergeCell ref="E199:E200"/>
    <mergeCell ref="A201:A202"/>
    <mergeCell ref="B201:B202"/>
    <mergeCell ref="C201:C202"/>
    <mergeCell ref="D201:D202"/>
    <mergeCell ref="A195:A200"/>
    <mergeCell ref="B195:B200"/>
    <mergeCell ref="C209:C212"/>
    <mergeCell ref="K174:K175"/>
    <mergeCell ref="J180:J181"/>
    <mergeCell ref="K180:K181"/>
    <mergeCell ref="J139:J140"/>
    <mergeCell ref="K139:K140"/>
    <mergeCell ref="J165:J166"/>
    <mergeCell ref="K165:K166"/>
    <mergeCell ref="K162:K164"/>
    <mergeCell ref="J162:J164"/>
    <mergeCell ref="K141:K143"/>
    <mergeCell ref="J141:J143"/>
    <mergeCell ref="K148:K149"/>
    <mergeCell ref="K171:K172"/>
    <mergeCell ref="K185:K187"/>
    <mergeCell ref="J188:J190"/>
    <mergeCell ref="K188:K190"/>
    <mergeCell ref="J183:J184"/>
    <mergeCell ref="K183:K184"/>
    <mergeCell ref="E221:E223"/>
    <mergeCell ref="J218:J220"/>
    <mergeCell ref="K245:K247"/>
    <mergeCell ref="K248:K249"/>
    <mergeCell ref="J221:J222"/>
    <mergeCell ref="K218:K220"/>
    <mergeCell ref="K221:K222"/>
    <mergeCell ref="K195:K200"/>
    <mergeCell ref="K191:K192"/>
    <mergeCell ref="K205:K206"/>
    <mergeCell ref="E201:E202"/>
    <mergeCell ref="E205:E206"/>
    <mergeCell ref="K201:K202"/>
    <mergeCell ref="E237:E239"/>
    <mergeCell ref="J252:J253"/>
    <mergeCell ref="K252:K253"/>
    <mergeCell ref="K224:K228"/>
    <mergeCell ref="J237:J242"/>
    <mergeCell ref="K237:K242"/>
    <mergeCell ref="J245:J247"/>
    <mergeCell ref="J248:J249"/>
    <mergeCell ref="J224:J228"/>
    <mergeCell ref="J259:J260"/>
    <mergeCell ref="K259:K260"/>
    <mergeCell ref="J243:J244"/>
    <mergeCell ref="K243:K244"/>
    <mergeCell ref="J254:J255"/>
    <mergeCell ref="K254:K255"/>
    <mergeCell ref="F252:F255"/>
    <mergeCell ref="L148:M149"/>
    <mergeCell ref="L282:N282"/>
    <mergeCell ref="G82:G84"/>
    <mergeCell ref="F82:F84"/>
    <mergeCell ref="G245:G247"/>
    <mergeCell ref="F245:F247"/>
    <mergeCell ref="F248:F250"/>
    <mergeCell ref="G248:G250"/>
    <mergeCell ref="G138:G140"/>
    <mergeCell ref="F138:F140"/>
    <mergeCell ref="F132:F135"/>
    <mergeCell ref="G132:G135"/>
    <mergeCell ref="F174:F175"/>
    <mergeCell ref="G174:G175"/>
    <mergeCell ref="G191:G192"/>
    <mergeCell ref="F191:F192"/>
    <mergeCell ref="F193:F194"/>
    <mergeCell ref="G193:G194"/>
    <mergeCell ref="J168:J170"/>
    <mergeCell ref="K168:K170"/>
    <mergeCell ref="J177:J179"/>
    <mergeCell ref="K177:K179"/>
    <mergeCell ref="J171:J172"/>
  </mergeCells>
  <pageMargins left="0.70866141732283472" right="0.15748031496062992" top="0.74803149606299213" bottom="0.15748031496062992" header="0.31496062992125984" footer="0.31496062992125984"/>
  <pageSetup paperSize="9" scale="40" orientation="landscape" r:id="rId1"/>
  <headerFooter differentFirst="1">
    <oddHeader>&amp;C&amp;P</oddHeader>
  </headerFooter>
  <rowBreaks count="11" manualBreakCount="11">
    <brk id="49" max="8" man="1"/>
    <brk id="67" max="8" man="1"/>
    <brk id="99" max="8" man="1"/>
    <brk id="115" max="8" man="1"/>
    <brk id="147" max="8" man="1"/>
    <brk id="164" max="8" man="1"/>
    <brk id="208" max="8" man="1"/>
    <brk id="232" max="8" man="1"/>
    <brk id="275" max="8" man="1"/>
    <brk id="301" max="8" man="1"/>
    <brk id="345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71"/>
  <sheetViews>
    <sheetView tabSelected="1" view="pageBreakPreview" zoomScale="84" zoomScaleNormal="85" zoomScaleSheetLayoutView="84" workbookViewId="0">
      <pane xSplit="7" ySplit="12" topLeftCell="H13" activePane="bottomRight" state="frozen"/>
      <selection pane="topRight" activeCell="I1" sqref="I1"/>
      <selection pane="bottomLeft" activeCell="A13" sqref="A13"/>
      <selection pane="bottomRight" activeCell="AW7" sqref="AW7"/>
    </sheetView>
  </sheetViews>
  <sheetFormatPr defaultRowHeight="12.75" outlineLevelRow="1" x14ac:dyDescent="0.2"/>
  <cols>
    <col min="1" max="1" width="6" style="1" customWidth="1"/>
    <col min="2" max="2" width="49.7109375" style="1" customWidth="1"/>
    <col min="3" max="3" width="38.85546875" style="1" customWidth="1"/>
    <col min="4" max="4" width="10.85546875" style="1" customWidth="1"/>
    <col min="5" max="5" width="11.5703125" style="1" customWidth="1"/>
    <col min="6" max="6" width="22.85546875" style="42" customWidth="1"/>
    <col min="7" max="7" width="15.28515625" style="40" customWidth="1"/>
    <col min="8" max="8" width="53" style="1" customWidth="1"/>
    <col min="9" max="9" width="31.7109375" style="40" customWidth="1"/>
    <col min="10" max="16384" width="9.140625" style="1"/>
  </cols>
  <sheetData>
    <row r="1" spans="1:9" ht="18.75" x14ac:dyDescent="0.25">
      <c r="A1" s="411"/>
      <c r="B1" s="412"/>
      <c r="C1" s="411"/>
      <c r="D1" s="411"/>
      <c r="E1" s="411"/>
      <c r="F1" s="413"/>
      <c r="G1" s="414"/>
      <c r="H1" s="6" t="s">
        <v>168</v>
      </c>
      <c r="I1" s="414"/>
    </row>
    <row r="2" spans="1:9" ht="18.75" x14ac:dyDescent="0.25">
      <c r="A2" s="411"/>
      <c r="B2" s="412"/>
      <c r="C2" s="411"/>
      <c r="D2" s="411"/>
      <c r="E2" s="411"/>
      <c r="F2" s="413"/>
      <c r="G2" s="414"/>
      <c r="H2" s="6" t="s">
        <v>169</v>
      </c>
      <c r="I2" s="414"/>
    </row>
    <row r="3" spans="1:9" ht="18.75" x14ac:dyDescent="0.25">
      <c r="A3" s="411"/>
      <c r="B3" s="411"/>
      <c r="C3" s="411"/>
      <c r="D3" s="411"/>
      <c r="E3" s="411"/>
      <c r="F3" s="413"/>
      <c r="G3" s="414"/>
      <c r="H3" s="6" t="s">
        <v>170</v>
      </c>
      <c r="I3" s="414"/>
    </row>
    <row r="4" spans="1:9" ht="18.75" x14ac:dyDescent="0.25">
      <c r="A4" s="411"/>
      <c r="B4" s="411"/>
      <c r="C4" s="411"/>
      <c r="D4" s="411"/>
      <c r="E4" s="411"/>
      <c r="F4" s="413"/>
      <c r="G4" s="414"/>
      <c r="H4" s="6" t="s">
        <v>171</v>
      </c>
      <c r="I4" s="414"/>
    </row>
    <row r="5" spans="1:9" ht="18.75" x14ac:dyDescent="0.25">
      <c r="A5" s="411"/>
      <c r="B5" s="411"/>
      <c r="C5" s="411"/>
      <c r="D5" s="411"/>
      <c r="E5" s="411"/>
      <c r="F5" s="413"/>
      <c r="G5" s="414"/>
      <c r="H5" s="6" t="s">
        <v>172</v>
      </c>
      <c r="I5" s="414"/>
    </row>
    <row r="6" spans="1:9" ht="18.75" x14ac:dyDescent="0.25">
      <c r="A6" s="411"/>
      <c r="B6" s="411"/>
      <c r="C6" s="411"/>
      <c r="D6" s="411"/>
      <c r="E6" s="411"/>
      <c r="F6" s="413"/>
      <c r="G6" s="414"/>
      <c r="H6" s="6" t="s">
        <v>173</v>
      </c>
      <c r="I6" s="414"/>
    </row>
    <row r="7" spans="1:9" ht="15.75" x14ac:dyDescent="0.25">
      <c r="A7" s="411"/>
      <c r="B7" s="411"/>
      <c r="C7" s="411"/>
      <c r="D7" s="411"/>
      <c r="E7" s="411"/>
      <c r="F7" s="413"/>
      <c r="G7" s="414"/>
      <c r="H7" s="415"/>
      <c r="I7" s="414"/>
    </row>
    <row r="8" spans="1:9" ht="15.75" x14ac:dyDescent="0.25">
      <c r="A8" s="411"/>
      <c r="B8" s="411"/>
      <c r="C8" s="411"/>
      <c r="D8" s="411"/>
      <c r="E8" s="411"/>
      <c r="F8" s="413"/>
      <c r="G8" s="414"/>
      <c r="H8" s="415"/>
      <c r="I8" s="414"/>
    </row>
    <row r="9" spans="1:9" ht="28.5" customHeight="1" x14ac:dyDescent="0.2">
      <c r="A9" s="664" t="s">
        <v>710</v>
      </c>
      <c r="B9" s="664"/>
      <c r="C9" s="664"/>
      <c r="D9" s="664"/>
      <c r="E9" s="664"/>
      <c r="F9" s="664"/>
      <c r="G9" s="664"/>
      <c r="H9" s="664"/>
      <c r="I9" s="664"/>
    </row>
    <row r="10" spans="1:9" ht="15.75" x14ac:dyDescent="0.25">
      <c r="A10" s="411"/>
      <c r="B10" s="411"/>
      <c r="C10" s="411"/>
      <c r="D10" s="411"/>
      <c r="E10" s="411"/>
      <c r="F10" s="413"/>
      <c r="G10" s="414"/>
      <c r="H10" s="416"/>
      <c r="I10" s="417"/>
    </row>
    <row r="11" spans="1:9" ht="57" customHeight="1" x14ac:dyDescent="0.2">
      <c r="A11" s="665" t="s">
        <v>82</v>
      </c>
      <c r="B11" s="667" t="s">
        <v>174</v>
      </c>
      <c r="C11" s="667" t="s">
        <v>83</v>
      </c>
      <c r="D11" s="669" t="s">
        <v>84</v>
      </c>
      <c r="E11" s="670"/>
      <c r="F11" s="669" t="s">
        <v>711</v>
      </c>
      <c r="G11" s="670"/>
      <c r="H11" s="667" t="s">
        <v>85</v>
      </c>
      <c r="I11" s="671" t="s">
        <v>718</v>
      </c>
    </row>
    <row r="12" spans="1:9" ht="48.75" customHeight="1" x14ac:dyDescent="0.2">
      <c r="A12" s="666"/>
      <c r="B12" s="668"/>
      <c r="C12" s="668"/>
      <c r="D12" s="418" t="s">
        <v>175</v>
      </c>
      <c r="E12" s="418" t="s">
        <v>176</v>
      </c>
      <c r="F12" s="419" t="s">
        <v>86</v>
      </c>
      <c r="G12" s="419" t="s">
        <v>231</v>
      </c>
      <c r="H12" s="668"/>
      <c r="I12" s="671"/>
    </row>
    <row r="13" spans="1:9" ht="15.75" x14ac:dyDescent="0.25">
      <c r="A13" s="420">
        <v>1</v>
      </c>
      <c r="B13" s="421">
        <v>2</v>
      </c>
      <c r="C13" s="421">
        <v>3</v>
      </c>
      <c r="D13" s="421">
        <v>4</v>
      </c>
      <c r="E13" s="421">
        <v>5</v>
      </c>
      <c r="F13" s="422">
        <v>6</v>
      </c>
      <c r="G13" s="422">
        <v>7</v>
      </c>
      <c r="H13" s="420">
        <v>8</v>
      </c>
      <c r="I13" s="422">
        <v>9</v>
      </c>
    </row>
    <row r="14" spans="1:9" s="11" customFormat="1" ht="12.75" customHeight="1" x14ac:dyDescent="0.2">
      <c r="A14" s="601" t="s">
        <v>183</v>
      </c>
      <c r="B14" s="601"/>
      <c r="C14" s="601" t="s">
        <v>0</v>
      </c>
      <c r="D14" s="613" t="s">
        <v>87</v>
      </c>
      <c r="E14" s="613" t="s">
        <v>87</v>
      </c>
      <c r="F14" s="423" t="s">
        <v>1</v>
      </c>
      <c r="G14" s="424">
        <v>61597158.900000006</v>
      </c>
      <c r="H14" s="671" t="s">
        <v>87</v>
      </c>
      <c r="I14" s="671" t="s">
        <v>90</v>
      </c>
    </row>
    <row r="15" spans="1:9" s="11" customFormat="1" ht="48" customHeight="1" x14ac:dyDescent="0.2">
      <c r="A15" s="601"/>
      <c r="B15" s="601"/>
      <c r="C15" s="601" t="s">
        <v>0</v>
      </c>
      <c r="D15" s="613"/>
      <c r="E15" s="613"/>
      <c r="F15" s="425" t="s">
        <v>178</v>
      </c>
      <c r="G15" s="424">
        <v>30292788.399999999</v>
      </c>
      <c r="H15" s="671"/>
      <c r="I15" s="671"/>
    </row>
    <row r="16" spans="1:9" s="11" customFormat="1" ht="105.75" customHeight="1" x14ac:dyDescent="0.2">
      <c r="A16" s="601"/>
      <c r="B16" s="601"/>
      <c r="C16" s="601" t="s">
        <v>0</v>
      </c>
      <c r="D16" s="613"/>
      <c r="E16" s="613"/>
      <c r="F16" s="425" t="s">
        <v>179</v>
      </c>
      <c r="G16" s="424">
        <v>3570319.0999999996</v>
      </c>
      <c r="H16" s="671"/>
      <c r="I16" s="671"/>
    </row>
    <row r="17" spans="1:9" s="11" customFormat="1" ht="79.5" customHeight="1" x14ac:dyDescent="0.2">
      <c r="A17" s="601"/>
      <c r="B17" s="601"/>
      <c r="C17" s="601" t="s">
        <v>0</v>
      </c>
      <c r="D17" s="613"/>
      <c r="E17" s="613"/>
      <c r="F17" s="425" t="s">
        <v>180</v>
      </c>
      <c r="G17" s="424">
        <v>7825.6</v>
      </c>
      <c r="H17" s="671"/>
      <c r="I17" s="671"/>
    </row>
    <row r="18" spans="1:9" s="11" customFormat="1" ht="33.75" customHeight="1" x14ac:dyDescent="0.2">
      <c r="A18" s="601"/>
      <c r="B18" s="601"/>
      <c r="C18" s="601" t="s">
        <v>0</v>
      </c>
      <c r="D18" s="613"/>
      <c r="E18" s="613"/>
      <c r="F18" s="425" t="s">
        <v>181</v>
      </c>
      <c r="G18" s="424">
        <v>27726225.800000001</v>
      </c>
      <c r="H18" s="671"/>
      <c r="I18" s="671"/>
    </row>
    <row r="19" spans="1:9" s="11" customFormat="1" ht="17.25" customHeight="1" x14ac:dyDescent="0.2">
      <c r="A19" s="601"/>
      <c r="B19" s="601"/>
      <c r="C19" s="601" t="s">
        <v>6</v>
      </c>
      <c r="D19" s="613" t="s">
        <v>87</v>
      </c>
      <c r="E19" s="613" t="s">
        <v>87</v>
      </c>
      <c r="F19" s="423" t="s">
        <v>1</v>
      </c>
      <c r="G19" s="424">
        <v>27717769.800000001</v>
      </c>
      <c r="H19" s="671"/>
      <c r="I19" s="671"/>
    </row>
    <row r="20" spans="1:9" s="11" customFormat="1" ht="20.25" customHeight="1" x14ac:dyDescent="0.2">
      <c r="A20" s="601"/>
      <c r="B20" s="601"/>
      <c r="C20" s="601" t="s">
        <v>6</v>
      </c>
      <c r="D20" s="613"/>
      <c r="E20" s="613"/>
      <c r="F20" s="423" t="s">
        <v>2</v>
      </c>
      <c r="G20" s="424">
        <v>0</v>
      </c>
      <c r="H20" s="671"/>
      <c r="I20" s="671"/>
    </row>
    <row r="21" spans="1:9" s="11" customFormat="1" ht="19.5" customHeight="1" x14ac:dyDescent="0.2">
      <c r="A21" s="601"/>
      <c r="B21" s="601"/>
      <c r="C21" s="601" t="s">
        <v>6</v>
      </c>
      <c r="D21" s="613"/>
      <c r="E21" s="613"/>
      <c r="F21" s="423" t="s">
        <v>5</v>
      </c>
      <c r="G21" s="424">
        <v>27717769.800000001</v>
      </c>
      <c r="H21" s="671"/>
      <c r="I21" s="671"/>
    </row>
    <row r="22" spans="1:9" s="11" customFormat="1" ht="13.5" customHeight="1" x14ac:dyDescent="0.2">
      <c r="A22" s="601"/>
      <c r="B22" s="601"/>
      <c r="C22" s="601" t="s">
        <v>7</v>
      </c>
      <c r="D22" s="613" t="s">
        <v>87</v>
      </c>
      <c r="E22" s="613" t="s">
        <v>87</v>
      </c>
      <c r="F22" s="423" t="s">
        <v>1</v>
      </c>
      <c r="G22" s="424">
        <v>31492246.899999999</v>
      </c>
      <c r="H22" s="671"/>
      <c r="I22" s="671"/>
    </row>
    <row r="23" spans="1:9" s="11" customFormat="1" ht="12.75" customHeight="1" x14ac:dyDescent="0.2">
      <c r="A23" s="601"/>
      <c r="B23" s="601"/>
      <c r="C23" s="601" t="s">
        <v>7</v>
      </c>
      <c r="D23" s="613"/>
      <c r="E23" s="613"/>
      <c r="F23" s="423" t="s">
        <v>2</v>
      </c>
      <c r="G23" s="424">
        <v>27937224.800000001</v>
      </c>
      <c r="H23" s="671"/>
      <c r="I23" s="671"/>
    </row>
    <row r="24" spans="1:9" s="11" customFormat="1" ht="12.75" customHeight="1" x14ac:dyDescent="0.2">
      <c r="A24" s="601"/>
      <c r="B24" s="601"/>
      <c r="C24" s="601" t="s">
        <v>7</v>
      </c>
      <c r="D24" s="613"/>
      <c r="E24" s="613"/>
      <c r="F24" s="423" t="s">
        <v>3</v>
      </c>
      <c r="G24" s="424">
        <v>3546566.0999999996</v>
      </c>
      <c r="H24" s="671"/>
      <c r="I24" s="671"/>
    </row>
    <row r="25" spans="1:9" s="11" customFormat="1" ht="12.75" customHeight="1" x14ac:dyDescent="0.2">
      <c r="A25" s="601"/>
      <c r="B25" s="601"/>
      <c r="C25" s="601" t="s">
        <v>7</v>
      </c>
      <c r="D25" s="613"/>
      <c r="E25" s="613"/>
      <c r="F25" s="423" t="s">
        <v>5</v>
      </c>
      <c r="G25" s="424">
        <v>8456</v>
      </c>
      <c r="H25" s="671"/>
      <c r="I25" s="671"/>
    </row>
    <row r="26" spans="1:9" s="11" customFormat="1" ht="13.5" customHeight="1" x14ac:dyDescent="0.2">
      <c r="A26" s="601"/>
      <c r="B26" s="601"/>
      <c r="C26" s="601" t="s">
        <v>8</v>
      </c>
      <c r="D26" s="613" t="s">
        <v>87</v>
      </c>
      <c r="E26" s="613" t="s">
        <v>87</v>
      </c>
      <c r="F26" s="423" t="s">
        <v>1</v>
      </c>
      <c r="G26" s="424">
        <v>11228</v>
      </c>
      <c r="H26" s="671"/>
      <c r="I26" s="671"/>
    </row>
    <row r="27" spans="1:9" s="11" customFormat="1" ht="12.75" customHeight="1" x14ac:dyDescent="0.2">
      <c r="A27" s="601"/>
      <c r="B27" s="601"/>
      <c r="C27" s="601" t="s">
        <v>8</v>
      </c>
      <c r="D27" s="613"/>
      <c r="E27" s="613"/>
      <c r="F27" s="423" t="s">
        <v>2</v>
      </c>
      <c r="G27" s="424">
        <v>3402.4</v>
      </c>
      <c r="H27" s="671"/>
      <c r="I27" s="671"/>
    </row>
    <row r="28" spans="1:9" s="11" customFormat="1" ht="12.75" customHeight="1" x14ac:dyDescent="0.2">
      <c r="A28" s="601"/>
      <c r="B28" s="601"/>
      <c r="C28" s="601" t="s">
        <v>8</v>
      </c>
      <c r="D28" s="613"/>
      <c r="E28" s="613"/>
      <c r="F28" s="423" t="s">
        <v>4</v>
      </c>
      <c r="G28" s="424">
        <v>7825.6</v>
      </c>
      <c r="H28" s="671"/>
      <c r="I28" s="671"/>
    </row>
    <row r="29" spans="1:9" s="11" customFormat="1" ht="21" customHeight="1" x14ac:dyDescent="0.2">
      <c r="A29" s="601"/>
      <c r="B29" s="601"/>
      <c r="C29" s="601" t="s">
        <v>9</v>
      </c>
      <c r="D29" s="613" t="s">
        <v>87</v>
      </c>
      <c r="E29" s="613" t="s">
        <v>87</v>
      </c>
      <c r="F29" s="423" t="s">
        <v>1</v>
      </c>
      <c r="G29" s="424">
        <v>2375914.2000000002</v>
      </c>
      <c r="H29" s="671"/>
      <c r="I29" s="671"/>
    </row>
    <row r="30" spans="1:9" s="11" customFormat="1" ht="12.75" customHeight="1" x14ac:dyDescent="0.2">
      <c r="A30" s="601"/>
      <c r="B30" s="601"/>
      <c r="C30" s="601" t="s">
        <v>9</v>
      </c>
      <c r="D30" s="613"/>
      <c r="E30" s="613"/>
      <c r="F30" s="423" t="s">
        <v>2</v>
      </c>
      <c r="G30" s="424">
        <v>2352161.2000000002</v>
      </c>
      <c r="H30" s="671"/>
      <c r="I30" s="671"/>
    </row>
    <row r="31" spans="1:9" s="11" customFormat="1" ht="42" customHeight="1" x14ac:dyDescent="0.2">
      <c r="A31" s="601"/>
      <c r="B31" s="601"/>
      <c r="C31" s="601" t="s">
        <v>9</v>
      </c>
      <c r="D31" s="613"/>
      <c r="E31" s="613"/>
      <c r="F31" s="423" t="s">
        <v>3</v>
      </c>
      <c r="G31" s="424">
        <v>23753</v>
      </c>
      <c r="H31" s="671"/>
      <c r="I31" s="671"/>
    </row>
    <row r="32" spans="1:9" s="11" customFormat="1" ht="15.75" customHeight="1" x14ac:dyDescent="0.2">
      <c r="A32" s="604" t="s">
        <v>91</v>
      </c>
      <c r="B32" s="601" t="s">
        <v>182</v>
      </c>
      <c r="C32" s="601" t="s">
        <v>0</v>
      </c>
      <c r="D32" s="613" t="s">
        <v>87</v>
      </c>
      <c r="E32" s="613" t="s">
        <v>87</v>
      </c>
      <c r="F32" s="423" t="s">
        <v>1</v>
      </c>
      <c r="G32" s="424">
        <v>11330436.4</v>
      </c>
      <c r="H32" s="612" t="s">
        <v>90</v>
      </c>
      <c r="I32" s="612" t="s">
        <v>90</v>
      </c>
    </row>
    <row r="33" spans="1:9" s="11" customFormat="1" ht="15.75" customHeight="1" x14ac:dyDescent="0.2">
      <c r="A33" s="604"/>
      <c r="B33" s="601"/>
      <c r="C33" s="601" t="s">
        <v>0</v>
      </c>
      <c r="D33" s="613"/>
      <c r="E33" s="613"/>
      <c r="F33" s="423" t="s">
        <v>2</v>
      </c>
      <c r="G33" s="424">
        <v>9612780.5</v>
      </c>
      <c r="H33" s="612"/>
      <c r="I33" s="612"/>
    </row>
    <row r="34" spans="1:9" s="11" customFormat="1" ht="15.75" customHeight="1" x14ac:dyDescent="0.2">
      <c r="A34" s="604"/>
      <c r="B34" s="601"/>
      <c r="C34" s="601" t="s">
        <v>0</v>
      </c>
      <c r="D34" s="613"/>
      <c r="E34" s="613"/>
      <c r="F34" s="423" t="s">
        <v>3</v>
      </c>
      <c r="G34" s="424">
        <v>1701374.2999999998</v>
      </c>
      <c r="H34" s="612"/>
      <c r="I34" s="612"/>
    </row>
    <row r="35" spans="1:9" s="11" customFormat="1" ht="15.75" customHeight="1" x14ac:dyDescent="0.2">
      <c r="A35" s="604"/>
      <c r="B35" s="601"/>
      <c r="C35" s="601" t="s">
        <v>0</v>
      </c>
      <c r="D35" s="613"/>
      <c r="E35" s="613"/>
      <c r="F35" s="423" t="s">
        <v>4</v>
      </c>
      <c r="G35" s="424">
        <v>7825.6</v>
      </c>
      <c r="H35" s="612"/>
      <c r="I35" s="612"/>
    </row>
    <row r="36" spans="1:9" s="11" customFormat="1" ht="15.75" customHeight="1" x14ac:dyDescent="0.2">
      <c r="A36" s="604"/>
      <c r="B36" s="601"/>
      <c r="C36" s="601" t="s">
        <v>0</v>
      </c>
      <c r="D36" s="613"/>
      <c r="E36" s="613"/>
      <c r="F36" s="423" t="s">
        <v>5</v>
      </c>
      <c r="G36" s="424">
        <v>8456</v>
      </c>
      <c r="H36" s="612"/>
      <c r="I36" s="612"/>
    </row>
    <row r="37" spans="1:9" s="11" customFormat="1" ht="15.75" customHeight="1" x14ac:dyDescent="0.2">
      <c r="A37" s="604"/>
      <c r="B37" s="601"/>
      <c r="C37" s="601" t="s">
        <v>7</v>
      </c>
      <c r="D37" s="613" t="s">
        <v>87</v>
      </c>
      <c r="E37" s="613" t="s">
        <v>87</v>
      </c>
      <c r="F37" s="423" t="s">
        <v>1</v>
      </c>
      <c r="G37" s="424">
        <v>11319208.399999999</v>
      </c>
      <c r="H37" s="612"/>
      <c r="I37" s="612"/>
    </row>
    <row r="38" spans="1:9" s="11" customFormat="1" ht="15.75" customHeight="1" x14ac:dyDescent="0.2">
      <c r="A38" s="604"/>
      <c r="B38" s="601"/>
      <c r="C38" s="601" t="s">
        <v>7</v>
      </c>
      <c r="D38" s="613"/>
      <c r="E38" s="613"/>
      <c r="F38" s="423" t="s">
        <v>2</v>
      </c>
      <c r="G38" s="424">
        <v>9609378.0999999996</v>
      </c>
      <c r="H38" s="612"/>
      <c r="I38" s="612"/>
    </row>
    <row r="39" spans="1:9" s="11" customFormat="1" ht="15.75" customHeight="1" x14ac:dyDescent="0.2">
      <c r="A39" s="604"/>
      <c r="B39" s="601"/>
      <c r="C39" s="601" t="s">
        <v>7</v>
      </c>
      <c r="D39" s="613"/>
      <c r="E39" s="613"/>
      <c r="F39" s="423" t="s">
        <v>3</v>
      </c>
      <c r="G39" s="424">
        <v>1701374.2999999998</v>
      </c>
      <c r="H39" s="612"/>
      <c r="I39" s="612"/>
    </row>
    <row r="40" spans="1:9" s="11" customFormat="1" ht="15.75" customHeight="1" x14ac:dyDescent="0.2">
      <c r="A40" s="604"/>
      <c r="B40" s="601"/>
      <c r="C40" s="601" t="s">
        <v>7</v>
      </c>
      <c r="D40" s="613"/>
      <c r="E40" s="613"/>
      <c r="F40" s="423" t="s">
        <v>5</v>
      </c>
      <c r="G40" s="424">
        <v>8456</v>
      </c>
      <c r="H40" s="612"/>
      <c r="I40" s="612"/>
    </row>
    <row r="41" spans="1:9" s="11" customFormat="1" ht="15.75" customHeight="1" x14ac:dyDescent="0.2">
      <c r="A41" s="604"/>
      <c r="B41" s="601"/>
      <c r="C41" s="601" t="s">
        <v>8</v>
      </c>
      <c r="D41" s="613" t="s">
        <v>87</v>
      </c>
      <c r="E41" s="613" t="s">
        <v>87</v>
      </c>
      <c r="F41" s="423" t="s">
        <v>1</v>
      </c>
      <c r="G41" s="424">
        <v>11228</v>
      </c>
      <c r="H41" s="612"/>
      <c r="I41" s="612"/>
    </row>
    <row r="42" spans="1:9" s="11" customFormat="1" ht="15.75" customHeight="1" x14ac:dyDescent="0.2">
      <c r="A42" s="604"/>
      <c r="B42" s="601"/>
      <c r="C42" s="601" t="s">
        <v>8</v>
      </c>
      <c r="D42" s="613"/>
      <c r="E42" s="613"/>
      <c r="F42" s="423" t="s">
        <v>2</v>
      </c>
      <c r="G42" s="424">
        <v>3402.4</v>
      </c>
      <c r="H42" s="612"/>
      <c r="I42" s="612"/>
    </row>
    <row r="43" spans="1:9" s="11" customFormat="1" ht="15.75" customHeight="1" x14ac:dyDescent="0.2">
      <c r="A43" s="604"/>
      <c r="B43" s="601"/>
      <c r="C43" s="601" t="s">
        <v>8</v>
      </c>
      <c r="D43" s="613"/>
      <c r="E43" s="613"/>
      <c r="F43" s="423" t="s">
        <v>4</v>
      </c>
      <c r="G43" s="424">
        <v>7825.6</v>
      </c>
      <c r="H43" s="612"/>
      <c r="I43" s="612"/>
    </row>
    <row r="44" spans="1:9" ht="15" customHeight="1" x14ac:dyDescent="0.2">
      <c r="A44" s="638" t="s">
        <v>92</v>
      </c>
      <c r="B44" s="601" t="s">
        <v>184</v>
      </c>
      <c r="C44" s="602" t="s">
        <v>7</v>
      </c>
      <c r="D44" s="603" t="s">
        <v>87</v>
      </c>
      <c r="E44" s="603" t="s">
        <v>87</v>
      </c>
      <c r="F44" s="423" t="s">
        <v>1</v>
      </c>
      <c r="G44" s="424">
        <v>188245.9</v>
      </c>
      <c r="H44" s="599" t="s">
        <v>90</v>
      </c>
      <c r="I44" s="599" t="s">
        <v>90</v>
      </c>
    </row>
    <row r="45" spans="1:9" ht="16.5" customHeight="1" x14ac:dyDescent="0.2">
      <c r="A45" s="638"/>
      <c r="B45" s="601" t="s">
        <v>10</v>
      </c>
      <c r="C45" s="602" t="s">
        <v>7</v>
      </c>
      <c r="D45" s="603"/>
      <c r="E45" s="603"/>
      <c r="F45" s="426" t="s">
        <v>2</v>
      </c>
      <c r="G45" s="427">
        <v>182759.5</v>
      </c>
      <c r="H45" s="599"/>
      <c r="I45" s="599"/>
    </row>
    <row r="46" spans="1:9" ht="42.75" customHeight="1" x14ac:dyDescent="0.2">
      <c r="A46" s="638"/>
      <c r="B46" s="601" t="s">
        <v>10</v>
      </c>
      <c r="C46" s="602" t="s">
        <v>7</v>
      </c>
      <c r="D46" s="603"/>
      <c r="E46" s="603"/>
      <c r="F46" s="426" t="s">
        <v>3</v>
      </c>
      <c r="G46" s="427">
        <v>5486.4</v>
      </c>
      <c r="H46" s="599"/>
      <c r="I46" s="599"/>
    </row>
    <row r="47" spans="1:9" ht="51.75" customHeight="1" x14ac:dyDescent="0.2">
      <c r="A47" s="600" t="s">
        <v>303</v>
      </c>
      <c r="B47" s="602" t="s">
        <v>185</v>
      </c>
      <c r="C47" s="602" t="s">
        <v>7</v>
      </c>
      <c r="D47" s="609" t="s">
        <v>714</v>
      </c>
      <c r="E47" s="609" t="s">
        <v>715</v>
      </c>
      <c r="F47" s="423" t="s">
        <v>1</v>
      </c>
      <c r="G47" s="424">
        <v>165633.29999999999</v>
      </c>
      <c r="H47" s="428" t="s">
        <v>366</v>
      </c>
      <c r="I47" s="429">
        <v>1156450</v>
      </c>
    </row>
    <row r="48" spans="1:9" ht="48.75" customHeight="1" x14ac:dyDescent="0.2">
      <c r="A48" s="600"/>
      <c r="B48" s="602" t="s">
        <v>11</v>
      </c>
      <c r="C48" s="602" t="s">
        <v>7</v>
      </c>
      <c r="D48" s="609"/>
      <c r="E48" s="609"/>
      <c r="F48" s="602" t="s">
        <v>2</v>
      </c>
      <c r="G48" s="629">
        <v>165633.29999999999</v>
      </c>
      <c r="H48" s="430" t="s">
        <v>367</v>
      </c>
      <c r="I48" s="431">
        <v>30</v>
      </c>
    </row>
    <row r="49" spans="1:9" ht="33.75" customHeight="1" x14ac:dyDescent="0.2">
      <c r="A49" s="600"/>
      <c r="B49" s="602" t="s">
        <v>11</v>
      </c>
      <c r="C49" s="602" t="s">
        <v>7</v>
      </c>
      <c r="D49" s="609"/>
      <c r="E49" s="609"/>
      <c r="F49" s="602"/>
      <c r="G49" s="629"/>
      <c r="H49" s="432" t="s">
        <v>262</v>
      </c>
      <c r="I49" s="433">
        <v>11.5</v>
      </c>
    </row>
    <row r="50" spans="1:9" ht="39.75" customHeight="1" x14ac:dyDescent="0.2">
      <c r="A50" s="600" t="s">
        <v>304</v>
      </c>
      <c r="B50" s="602" t="s">
        <v>721</v>
      </c>
      <c r="C50" s="602" t="s">
        <v>7</v>
      </c>
      <c r="D50" s="609" t="s">
        <v>714</v>
      </c>
      <c r="E50" s="609" t="s">
        <v>715</v>
      </c>
      <c r="F50" s="423" t="s">
        <v>1</v>
      </c>
      <c r="G50" s="424">
        <v>9869.9</v>
      </c>
      <c r="H50" s="428" t="s">
        <v>368</v>
      </c>
      <c r="I50" s="429">
        <v>220</v>
      </c>
    </row>
    <row r="51" spans="1:9" ht="20.25" customHeight="1" x14ac:dyDescent="0.2">
      <c r="A51" s="600"/>
      <c r="B51" s="602" t="s">
        <v>12</v>
      </c>
      <c r="C51" s="602" t="s">
        <v>7</v>
      </c>
      <c r="D51" s="609"/>
      <c r="E51" s="609"/>
      <c r="F51" s="426" t="s">
        <v>2</v>
      </c>
      <c r="G51" s="427">
        <v>4383.5</v>
      </c>
      <c r="H51" s="610" t="s">
        <v>369</v>
      </c>
      <c r="I51" s="611">
        <v>96</v>
      </c>
    </row>
    <row r="52" spans="1:9" ht="31.5" customHeight="1" x14ac:dyDescent="0.2">
      <c r="A52" s="600"/>
      <c r="B52" s="602" t="s">
        <v>12</v>
      </c>
      <c r="C52" s="602" t="s">
        <v>7</v>
      </c>
      <c r="D52" s="609"/>
      <c r="E52" s="609"/>
      <c r="F52" s="426" t="s">
        <v>3</v>
      </c>
      <c r="G52" s="427">
        <v>5486.4</v>
      </c>
      <c r="H52" s="610"/>
      <c r="I52" s="611"/>
    </row>
    <row r="53" spans="1:9" ht="58.5" customHeight="1" x14ac:dyDescent="0.2">
      <c r="A53" s="600" t="s">
        <v>305</v>
      </c>
      <c r="B53" s="602" t="s">
        <v>232</v>
      </c>
      <c r="C53" s="602" t="s">
        <v>7</v>
      </c>
      <c r="D53" s="609" t="s">
        <v>714</v>
      </c>
      <c r="E53" s="609" t="s">
        <v>715</v>
      </c>
      <c r="F53" s="423" t="s">
        <v>1</v>
      </c>
      <c r="G53" s="424">
        <v>12742.7</v>
      </c>
      <c r="H53" s="434" t="s">
        <v>370</v>
      </c>
      <c r="I53" s="429">
        <v>4</v>
      </c>
    </row>
    <row r="54" spans="1:9" ht="93" customHeight="1" x14ac:dyDescent="0.2">
      <c r="A54" s="600"/>
      <c r="B54" s="602" t="s">
        <v>13</v>
      </c>
      <c r="C54" s="602" t="s">
        <v>7</v>
      </c>
      <c r="D54" s="609"/>
      <c r="E54" s="609"/>
      <c r="F54" s="426" t="s">
        <v>2</v>
      </c>
      <c r="G54" s="427">
        <v>12742.7</v>
      </c>
      <c r="H54" s="434" t="s">
        <v>371</v>
      </c>
      <c r="I54" s="429">
        <v>100</v>
      </c>
    </row>
    <row r="55" spans="1:9" ht="28.5" customHeight="1" x14ac:dyDescent="0.2">
      <c r="A55" s="600" t="s">
        <v>93</v>
      </c>
      <c r="B55" s="601" t="s">
        <v>319</v>
      </c>
      <c r="C55" s="602" t="s">
        <v>7</v>
      </c>
      <c r="D55" s="609" t="s">
        <v>714</v>
      </c>
      <c r="E55" s="609" t="s">
        <v>715</v>
      </c>
      <c r="F55" s="423" t="s">
        <v>1</v>
      </c>
      <c r="G55" s="424">
        <v>800</v>
      </c>
      <c r="H55" s="599" t="s">
        <v>90</v>
      </c>
      <c r="I55" s="599" t="s">
        <v>90</v>
      </c>
    </row>
    <row r="56" spans="1:9" ht="67.5" customHeight="1" x14ac:dyDescent="0.2">
      <c r="A56" s="600"/>
      <c r="B56" s="601"/>
      <c r="C56" s="602" t="s">
        <v>7</v>
      </c>
      <c r="D56" s="609"/>
      <c r="E56" s="609"/>
      <c r="F56" s="426" t="s">
        <v>2</v>
      </c>
      <c r="G56" s="427">
        <v>800</v>
      </c>
      <c r="H56" s="599"/>
      <c r="I56" s="599"/>
    </row>
    <row r="57" spans="1:9" ht="63" customHeight="1" x14ac:dyDescent="0.2">
      <c r="A57" s="600" t="s">
        <v>94</v>
      </c>
      <c r="B57" s="602" t="s">
        <v>320</v>
      </c>
      <c r="C57" s="602" t="s">
        <v>7</v>
      </c>
      <c r="D57" s="609" t="s">
        <v>714</v>
      </c>
      <c r="E57" s="609" t="s">
        <v>715</v>
      </c>
      <c r="F57" s="423" t="s">
        <v>1</v>
      </c>
      <c r="G57" s="424">
        <v>800</v>
      </c>
      <c r="H57" s="434" t="s">
        <v>441</v>
      </c>
      <c r="I57" s="429">
        <v>7</v>
      </c>
    </row>
    <row r="58" spans="1:9" ht="26.25" customHeight="1" x14ac:dyDescent="0.2">
      <c r="A58" s="600"/>
      <c r="B58" s="602"/>
      <c r="C58" s="602" t="s">
        <v>7</v>
      </c>
      <c r="D58" s="609"/>
      <c r="E58" s="609"/>
      <c r="F58" s="602" t="s">
        <v>2</v>
      </c>
      <c r="G58" s="629">
        <v>800</v>
      </c>
      <c r="H58" s="610" t="s">
        <v>372</v>
      </c>
      <c r="I58" s="611">
        <v>75</v>
      </c>
    </row>
    <row r="59" spans="1:9" ht="15" customHeight="1" x14ac:dyDescent="0.2">
      <c r="A59" s="600"/>
      <c r="B59" s="602"/>
      <c r="C59" s="602" t="s">
        <v>7</v>
      </c>
      <c r="D59" s="609"/>
      <c r="E59" s="609"/>
      <c r="F59" s="602"/>
      <c r="G59" s="629"/>
      <c r="H59" s="610"/>
      <c r="I59" s="611"/>
    </row>
    <row r="60" spans="1:9" ht="37.5" customHeight="1" x14ac:dyDescent="0.2">
      <c r="A60" s="600"/>
      <c r="B60" s="602"/>
      <c r="C60" s="602" t="s">
        <v>7</v>
      </c>
      <c r="D60" s="609"/>
      <c r="E60" s="609"/>
      <c r="F60" s="602"/>
      <c r="G60" s="629"/>
      <c r="H60" s="610"/>
      <c r="I60" s="611"/>
    </row>
    <row r="61" spans="1:9" ht="6" customHeight="1" x14ac:dyDescent="0.2">
      <c r="A61" s="600"/>
      <c r="B61" s="602"/>
      <c r="C61" s="602" t="s">
        <v>7</v>
      </c>
      <c r="D61" s="609"/>
      <c r="E61" s="609"/>
      <c r="F61" s="602"/>
      <c r="G61" s="629"/>
      <c r="H61" s="610"/>
      <c r="I61" s="611"/>
    </row>
    <row r="62" spans="1:9" ht="24" customHeight="1" x14ac:dyDescent="0.2">
      <c r="A62" s="600" t="s">
        <v>95</v>
      </c>
      <c r="B62" s="601" t="s">
        <v>233</v>
      </c>
      <c r="C62" s="602" t="s">
        <v>7</v>
      </c>
      <c r="D62" s="603" t="s">
        <v>87</v>
      </c>
      <c r="E62" s="603" t="s">
        <v>87</v>
      </c>
      <c r="F62" s="423" t="s">
        <v>1</v>
      </c>
      <c r="G62" s="424">
        <v>6576014.3999999994</v>
      </c>
      <c r="H62" s="599" t="s">
        <v>90</v>
      </c>
      <c r="I62" s="599" t="s">
        <v>90</v>
      </c>
    </row>
    <row r="63" spans="1:9" ht="24" customHeight="1" x14ac:dyDescent="0.2">
      <c r="A63" s="600"/>
      <c r="B63" s="601" t="s">
        <v>14</v>
      </c>
      <c r="C63" s="602" t="s">
        <v>7</v>
      </c>
      <c r="D63" s="603"/>
      <c r="E63" s="603"/>
      <c r="F63" s="426" t="s">
        <v>2</v>
      </c>
      <c r="G63" s="427">
        <v>6307314.0999999996</v>
      </c>
      <c r="H63" s="599"/>
      <c r="I63" s="599"/>
    </row>
    <row r="64" spans="1:9" ht="45.75" customHeight="1" x14ac:dyDescent="0.2">
      <c r="A64" s="600"/>
      <c r="B64" s="601" t="s">
        <v>14</v>
      </c>
      <c r="C64" s="602" t="s">
        <v>7</v>
      </c>
      <c r="D64" s="603"/>
      <c r="E64" s="603"/>
      <c r="F64" s="426" t="s">
        <v>3</v>
      </c>
      <c r="G64" s="427">
        <v>268700.3</v>
      </c>
      <c r="H64" s="599"/>
      <c r="I64" s="599"/>
    </row>
    <row r="65" spans="1:9" ht="24.75" customHeight="1" x14ac:dyDescent="0.2">
      <c r="A65" s="600" t="s">
        <v>96</v>
      </c>
      <c r="B65" s="602" t="s">
        <v>234</v>
      </c>
      <c r="C65" s="602" t="s">
        <v>7</v>
      </c>
      <c r="D65" s="609" t="s">
        <v>714</v>
      </c>
      <c r="E65" s="609" t="s">
        <v>715</v>
      </c>
      <c r="F65" s="423" t="s">
        <v>1</v>
      </c>
      <c r="G65" s="424">
        <v>1230993.2</v>
      </c>
      <c r="H65" s="434" t="s">
        <v>373</v>
      </c>
      <c r="I65" s="429">
        <v>4121</v>
      </c>
    </row>
    <row r="66" spans="1:9" ht="24" customHeight="1" x14ac:dyDescent="0.2">
      <c r="A66" s="600"/>
      <c r="B66" s="602" t="s">
        <v>15</v>
      </c>
      <c r="C66" s="602" t="s">
        <v>7</v>
      </c>
      <c r="D66" s="609"/>
      <c r="E66" s="609"/>
      <c r="F66" s="426" t="s">
        <v>2</v>
      </c>
      <c r="G66" s="427">
        <v>1043883</v>
      </c>
      <c r="H66" s="610" t="s">
        <v>374</v>
      </c>
      <c r="I66" s="611">
        <v>5</v>
      </c>
    </row>
    <row r="67" spans="1:9" ht="55.5" customHeight="1" x14ac:dyDescent="0.2">
      <c r="A67" s="600"/>
      <c r="B67" s="602" t="s">
        <v>15</v>
      </c>
      <c r="C67" s="602" t="s">
        <v>7</v>
      </c>
      <c r="D67" s="609"/>
      <c r="E67" s="609"/>
      <c r="F67" s="426" t="s">
        <v>3</v>
      </c>
      <c r="G67" s="427">
        <v>187110.2</v>
      </c>
      <c r="H67" s="610"/>
      <c r="I67" s="611"/>
    </row>
    <row r="68" spans="1:9" ht="16.5" customHeight="1" x14ac:dyDescent="0.2">
      <c r="A68" s="600" t="s">
        <v>97</v>
      </c>
      <c r="B68" s="641" t="s">
        <v>339</v>
      </c>
      <c r="C68" s="602" t="s">
        <v>7</v>
      </c>
      <c r="D68" s="609" t="s">
        <v>714</v>
      </c>
      <c r="E68" s="609" t="s">
        <v>715</v>
      </c>
      <c r="F68" s="423" t="s">
        <v>1</v>
      </c>
      <c r="G68" s="424">
        <v>79692.899999999994</v>
      </c>
      <c r="H68" s="610" t="s">
        <v>375</v>
      </c>
      <c r="I68" s="611">
        <v>851300</v>
      </c>
    </row>
    <row r="69" spans="1:9" ht="27" customHeight="1" x14ac:dyDescent="0.2">
      <c r="A69" s="600"/>
      <c r="B69" s="641" t="s">
        <v>16</v>
      </c>
      <c r="C69" s="602" t="s">
        <v>7</v>
      </c>
      <c r="D69" s="609"/>
      <c r="E69" s="609"/>
      <c r="F69" s="426" t="s">
        <v>2</v>
      </c>
      <c r="G69" s="427">
        <v>26079.9</v>
      </c>
      <c r="H69" s="610"/>
      <c r="I69" s="611"/>
    </row>
    <row r="70" spans="1:9" ht="87.75" customHeight="1" x14ac:dyDescent="0.2">
      <c r="A70" s="600"/>
      <c r="B70" s="641" t="s">
        <v>16</v>
      </c>
      <c r="C70" s="602" t="s">
        <v>7</v>
      </c>
      <c r="D70" s="609"/>
      <c r="E70" s="609"/>
      <c r="F70" s="426" t="s">
        <v>3</v>
      </c>
      <c r="G70" s="427">
        <v>53613</v>
      </c>
      <c r="H70" s="434" t="s">
        <v>376</v>
      </c>
      <c r="I70" s="435">
        <v>90</v>
      </c>
    </row>
    <row r="71" spans="1:9" ht="35.25" customHeight="1" x14ac:dyDescent="0.2">
      <c r="A71" s="638" t="s">
        <v>98</v>
      </c>
      <c r="B71" s="644" t="s">
        <v>272</v>
      </c>
      <c r="C71" s="602" t="s">
        <v>7</v>
      </c>
      <c r="D71" s="609" t="s">
        <v>714</v>
      </c>
      <c r="E71" s="609" t="s">
        <v>715</v>
      </c>
      <c r="F71" s="423" t="s">
        <v>1</v>
      </c>
      <c r="G71" s="424">
        <v>41168.5</v>
      </c>
      <c r="H71" s="610" t="s">
        <v>156</v>
      </c>
      <c r="I71" s="611">
        <v>785</v>
      </c>
    </row>
    <row r="72" spans="1:9" ht="56.25" customHeight="1" x14ac:dyDescent="0.2">
      <c r="A72" s="638"/>
      <c r="B72" s="644" t="s">
        <v>17</v>
      </c>
      <c r="C72" s="602" t="s">
        <v>7</v>
      </c>
      <c r="D72" s="609"/>
      <c r="E72" s="609"/>
      <c r="F72" s="426" t="s">
        <v>2</v>
      </c>
      <c r="G72" s="427">
        <v>13191.4</v>
      </c>
      <c r="H72" s="610"/>
      <c r="I72" s="611"/>
    </row>
    <row r="73" spans="1:9" ht="120" customHeight="1" x14ac:dyDescent="0.2">
      <c r="A73" s="638"/>
      <c r="B73" s="644" t="s">
        <v>17</v>
      </c>
      <c r="C73" s="602" t="s">
        <v>7</v>
      </c>
      <c r="D73" s="609"/>
      <c r="E73" s="609"/>
      <c r="F73" s="426" t="s">
        <v>3</v>
      </c>
      <c r="G73" s="427">
        <v>27977.1</v>
      </c>
      <c r="H73" s="434" t="s">
        <v>157</v>
      </c>
      <c r="I73" s="429">
        <v>95</v>
      </c>
    </row>
    <row r="74" spans="1:9" ht="51.75" customHeight="1" x14ac:dyDescent="0.2">
      <c r="A74" s="638" t="s">
        <v>99</v>
      </c>
      <c r="B74" s="639" t="s">
        <v>235</v>
      </c>
      <c r="C74" s="602" t="s">
        <v>7</v>
      </c>
      <c r="D74" s="609" t="s">
        <v>714</v>
      </c>
      <c r="E74" s="609" t="s">
        <v>715</v>
      </c>
      <c r="F74" s="423" t="s">
        <v>1</v>
      </c>
      <c r="G74" s="424">
        <v>807.9</v>
      </c>
      <c r="H74" s="432" t="s">
        <v>158</v>
      </c>
      <c r="I74" s="436">
        <v>45</v>
      </c>
    </row>
    <row r="75" spans="1:9" ht="60" customHeight="1" x14ac:dyDescent="0.2">
      <c r="A75" s="638"/>
      <c r="B75" s="639" t="s">
        <v>18</v>
      </c>
      <c r="C75" s="602" t="s">
        <v>7</v>
      </c>
      <c r="D75" s="609"/>
      <c r="E75" s="609"/>
      <c r="F75" s="426" t="s">
        <v>2</v>
      </c>
      <c r="G75" s="427">
        <v>807.9</v>
      </c>
      <c r="H75" s="434" t="s">
        <v>377</v>
      </c>
      <c r="I75" s="429">
        <v>70</v>
      </c>
    </row>
    <row r="76" spans="1:9" ht="94.5" customHeight="1" x14ac:dyDescent="0.2">
      <c r="A76" s="638"/>
      <c r="B76" s="639" t="s">
        <v>18</v>
      </c>
      <c r="C76" s="602" t="s">
        <v>7</v>
      </c>
      <c r="D76" s="609"/>
      <c r="E76" s="609"/>
      <c r="F76" s="426" t="s">
        <v>3</v>
      </c>
      <c r="G76" s="427">
        <v>0</v>
      </c>
      <c r="H76" s="434" t="s">
        <v>378</v>
      </c>
      <c r="I76" s="437" t="s">
        <v>159</v>
      </c>
    </row>
    <row r="77" spans="1:9" ht="47.25" customHeight="1" x14ac:dyDescent="0.2">
      <c r="A77" s="600" t="s">
        <v>100</v>
      </c>
      <c r="B77" s="602" t="s">
        <v>187</v>
      </c>
      <c r="C77" s="602" t="s">
        <v>7</v>
      </c>
      <c r="D77" s="609" t="s">
        <v>714</v>
      </c>
      <c r="E77" s="609" t="s">
        <v>715</v>
      </c>
      <c r="F77" s="423" t="s">
        <v>1</v>
      </c>
      <c r="G77" s="424">
        <v>351282</v>
      </c>
      <c r="H77" s="434" t="s">
        <v>379</v>
      </c>
      <c r="I77" s="429">
        <v>91000</v>
      </c>
    </row>
    <row r="78" spans="1:9" ht="29.25" customHeight="1" x14ac:dyDescent="0.2">
      <c r="A78" s="600"/>
      <c r="B78" s="602" t="s">
        <v>19</v>
      </c>
      <c r="C78" s="602" t="s">
        <v>7</v>
      </c>
      <c r="D78" s="609"/>
      <c r="E78" s="609"/>
      <c r="F78" s="602" t="s">
        <v>2</v>
      </c>
      <c r="G78" s="629">
        <v>351282</v>
      </c>
      <c r="H78" s="428" t="s">
        <v>226</v>
      </c>
      <c r="I78" s="429">
        <v>985000</v>
      </c>
    </row>
    <row r="79" spans="1:9" ht="35.25" customHeight="1" x14ac:dyDescent="0.2">
      <c r="A79" s="600"/>
      <c r="B79" s="602" t="s">
        <v>19</v>
      </c>
      <c r="C79" s="602" t="s">
        <v>7</v>
      </c>
      <c r="D79" s="609"/>
      <c r="E79" s="609"/>
      <c r="F79" s="602"/>
      <c r="G79" s="629"/>
      <c r="H79" s="428" t="s">
        <v>380</v>
      </c>
      <c r="I79" s="429">
        <v>24920</v>
      </c>
    </row>
    <row r="80" spans="1:9" ht="43.5" customHeight="1" x14ac:dyDescent="0.2">
      <c r="A80" s="600" t="s">
        <v>101</v>
      </c>
      <c r="B80" s="602" t="s">
        <v>236</v>
      </c>
      <c r="C80" s="602" t="s">
        <v>7</v>
      </c>
      <c r="D80" s="609" t="s">
        <v>714</v>
      </c>
      <c r="E80" s="609" t="s">
        <v>715</v>
      </c>
      <c r="F80" s="601" t="s">
        <v>1</v>
      </c>
      <c r="G80" s="633">
        <v>948050.4</v>
      </c>
      <c r="H80" s="434" t="s">
        <v>381</v>
      </c>
      <c r="I80" s="438">
        <v>1902372</v>
      </c>
    </row>
    <row r="81" spans="1:9" ht="38.25" customHeight="1" x14ac:dyDescent="0.2">
      <c r="A81" s="600"/>
      <c r="B81" s="602"/>
      <c r="C81" s="602"/>
      <c r="D81" s="609"/>
      <c r="E81" s="609"/>
      <c r="F81" s="601"/>
      <c r="G81" s="633"/>
      <c r="H81" s="434" t="s">
        <v>382</v>
      </c>
      <c r="I81" s="429">
        <v>29871</v>
      </c>
    </row>
    <row r="82" spans="1:9" ht="41.25" customHeight="1" x14ac:dyDescent="0.2">
      <c r="A82" s="600"/>
      <c r="B82" s="602" t="s">
        <v>20</v>
      </c>
      <c r="C82" s="602" t="s">
        <v>7</v>
      </c>
      <c r="D82" s="609"/>
      <c r="E82" s="609"/>
      <c r="F82" s="602" t="s">
        <v>2</v>
      </c>
      <c r="G82" s="629">
        <v>948050.4</v>
      </c>
      <c r="H82" s="434" t="s">
        <v>226</v>
      </c>
      <c r="I82" s="429">
        <v>251921</v>
      </c>
    </row>
    <row r="83" spans="1:9" ht="49.5" customHeight="1" x14ac:dyDescent="0.2">
      <c r="A83" s="600"/>
      <c r="B83" s="602" t="s">
        <v>20</v>
      </c>
      <c r="C83" s="602" t="s">
        <v>7</v>
      </c>
      <c r="D83" s="609"/>
      <c r="E83" s="609"/>
      <c r="F83" s="602"/>
      <c r="G83" s="629"/>
      <c r="H83" s="434" t="s">
        <v>227</v>
      </c>
      <c r="I83" s="429">
        <v>6681</v>
      </c>
    </row>
    <row r="84" spans="1:9" ht="75" customHeight="1" x14ac:dyDescent="0.2">
      <c r="A84" s="600"/>
      <c r="B84" s="602" t="s">
        <v>20</v>
      </c>
      <c r="C84" s="602" t="s">
        <v>7</v>
      </c>
      <c r="D84" s="609"/>
      <c r="E84" s="609"/>
      <c r="F84" s="602"/>
      <c r="G84" s="629"/>
      <c r="H84" s="434" t="s">
        <v>374</v>
      </c>
      <c r="I84" s="429">
        <v>5</v>
      </c>
    </row>
    <row r="85" spans="1:9" ht="29.25" customHeight="1" x14ac:dyDescent="0.2">
      <c r="A85" s="600" t="s">
        <v>102</v>
      </c>
      <c r="B85" s="602" t="s">
        <v>188</v>
      </c>
      <c r="C85" s="602" t="s">
        <v>7</v>
      </c>
      <c r="D85" s="609" t="s">
        <v>714</v>
      </c>
      <c r="E85" s="609" t="s">
        <v>715</v>
      </c>
      <c r="F85" s="423" t="s">
        <v>1</v>
      </c>
      <c r="G85" s="424">
        <v>57276.2</v>
      </c>
      <c r="H85" s="434" t="s">
        <v>383</v>
      </c>
      <c r="I85" s="429">
        <v>5858</v>
      </c>
    </row>
    <row r="86" spans="1:9" ht="69" customHeight="1" x14ac:dyDescent="0.2">
      <c r="A86" s="600"/>
      <c r="B86" s="602" t="s">
        <v>21</v>
      </c>
      <c r="C86" s="602" t="s">
        <v>7</v>
      </c>
      <c r="D86" s="609"/>
      <c r="E86" s="609"/>
      <c r="F86" s="426" t="s">
        <v>2</v>
      </c>
      <c r="G86" s="427">
        <v>57276.2</v>
      </c>
      <c r="H86" s="434" t="s">
        <v>374</v>
      </c>
      <c r="I86" s="429">
        <v>5</v>
      </c>
    </row>
    <row r="87" spans="1:9" ht="30.75" customHeight="1" x14ac:dyDescent="0.2">
      <c r="A87" s="600" t="s">
        <v>103</v>
      </c>
      <c r="B87" s="602" t="s">
        <v>189</v>
      </c>
      <c r="C87" s="602" t="s">
        <v>7</v>
      </c>
      <c r="D87" s="609" t="s">
        <v>714</v>
      </c>
      <c r="E87" s="609" t="s">
        <v>715</v>
      </c>
      <c r="F87" s="423" t="s">
        <v>1</v>
      </c>
      <c r="G87" s="424">
        <v>3866743.3</v>
      </c>
      <c r="H87" s="439" t="s">
        <v>373</v>
      </c>
      <c r="I87" s="429">
        <v>33802</v>
      </c>
    </row>
    <row r="88" spans="1:9" ht="82.5" customHeight="1" x14ac:dyDescent="0.2">
      <c r="A88" s="600"/>
      <c r="B88" s="602" t="s">
        <v>22</v>
      </c>
      <c r="C88" s="602" t="s">
        <v>7</v>
      </c>
      <c r="D88" s="609"/>
      <c r="E88" s="609"/>
      <c r="F88" s="426" t="s">
        <v>2</v>
      </c>
      <c r="G88" s="427">
        <v>3866743.3</v>
      </c>
      <c r="H88" s="434" t="s">
        <v>374</v>
      </c>
      <c r="I88" s="429">
        <v>5</v>
      </c>
    </row>
    <row r="89" spans="1:9" ht="33" customHeight="1" x14ac:dyDescent="0.2">
      <c r="A89" s="600" t="s">
        <v>104</v>
      </c>
      <c r="B89" s="601" t="s">
        <v>237</v>
      </c>
      <c r="C89" s="602" t="s">
        <v>7</v>
      </c>
      <c r="D89" s="603" t="s">
        <v>87</v>
      </c>
      <c r="E89" s="603" t="s">
        <v>87</v>
      </c>
      <c r="F89" s="423" t="s">
        <v>1</v>
      </c>
      <c r="G89" s="424">
        <v>290408.69999999995</v>
      </c>
      <c r="H89" s="640" t="s">
        <v>87</v>
      </c>
      <c r="I89" s="643" t="s">
        <v>87</v>
      </c>
    </row>
    <row r="90" spans="1:9" ht="57.75" customHeight="1" x14ac:dyDescent="0.2">
      <c r="A90" s="600"/>
      <c r="B90" s="601" t="s">
        <v>23</v>
      </c>
      <c r="C90" s="602" t="s">
        <v>7</v>
      </c>
      <c r="D90" s="603"/>
      <c r="E90" s="603"/>
      <c r="F90" s="426" t="s">
        <v>2</v>
      </c>
      <c r="G90" s="427">
        <v>290408.69999999995</v>
      </c>
      <c r="H90" s="640"/>
      <c r="I90" s="643"/>
    </row>
    <row r="91" spans="1:9" ht="27.75" customHeight="1" x14ac:dyDescent="0.2">
      <c r="A91" s="600" t="s">
        <v>105</v>
      </c>
      <c r="B91" s="602" t="s">
        <v>238</v>
      </c>
      <c r="C91" s="602" t="s">
        <v>7</v>
      </c>
      <c r="D91" s="609" t="s">
        <v>714</v>
      </c>
      <c r="E91" s="609" t="s">
        <v>715</v>
      </c>
      <c r="F91" s="423" t="s">
        <v>1</v>
      </c>
      <c r="G91" s="424">
        <v>154222.39999999999</v>
      </c>
      <c r="H91" s="434" t="s">
        <v>384</v>
      </c>
      <c r="I91" s="429">
        <v>188</v>
      </c>
    </row>
    <row r="92" spans="1:9" ht="37.5" customHeight="1" x14ac:dyDescent="0.2">
      <c r="A92" s="600"/>
      <c r="B92" s="602" t="s">
        <v>24</v>
      </c>
      <c r="C92" s="602" t="s">
        <v>7</v>
      </c>
      <c r="D92" s="609"/>
      <c r="E92" s="609"/>
      <c r="F92" s="426" t="s">
        <v>2</v>
      </c>
      <c r="G92" s="427">
        <v>154222.39999999999</v>
      </c>
      <c r="H92" s="434" t="s">
        <v>364</v>
      </c>
      <c r="I92" s="435">
        <v>1.9</v>
      </c>
    </row>
    <row r="93" spans="1:9" ht="12.75" customHeight="1" x14ac:dyDescent="0.2">
      <c r="A93" s="600" t="s">
        <v>106</v>
      </c>
      <c r="B93" s="602" t="s">
        <v>239</v>
      </c>
      <c r="C93" s="602" t="s">
        <v>7</v>
      </c>
      <c r="D93" s="609" t="s">
        <v>714</v>
      </c>
      <c r="E93" s="609" t="s">
        <v>715</v>
      </c>
      <c r="F93" s="601" t="s">
        <v>1</v>
      </c>
      <c r="G93" s="633">
        <v>136186.29999999999</v>
      </c>
      <c r="H93" s="610" t="s">
        <v>373</v>
      </c>
      <c r="I93" s="611">
        <v>86345</v>
      </c>
    </row>
    <row r="94" spans="1:9" ht="12.75" customHeight="1" x14ac:dyDescent="0.2">
      <c r="A94" s="600"/>
      <c r="B94" s="602" t="s">
        <v>25</v>
      </c>
      <c r="C94" s="602" t="s">
        <v>7</v>
      </c>
      <c r="D94" s="609"/>
      <c r="E94" s="609"/>
      <c r="F94" s="601"/>
      <c r="G94" s="633"/>
      <c r="H94" s="610"/>
      <c r="I94" s="611"/>
    </row>
    <row r="95" spans="1:9" ht="34.5" customHeight="1" x14ac:dyDescent="0.2">
      <c r="A95" s="600"/>
      <c r="B95" s="602" t="s">
        <v>25</v>
      </c>
      <c r="C95" s="602" t="s">
        <v>7</v>
      </c>
      <c r="D95" s="609"/>
      <c r="E95" s="609"/>
      <c r="F95" s="426" t="s">
        <v>2</v>
      </c>
      <c r="G95" s="427">
        <v>136186.29999999999</v>
      </c>
      <c r="H95" s="434" t="s">
        <v>385</v>
      </c>
      <c r="I95" s="429">
        <v>10</v>
      </c>
    </row>
    <row r="96" spans="1:9" ht="21" customHeight="1" x14ac:dyDescent="0.2">
      <c r="A96" s="600" t="s">
        <v>107</v>
      </c>
      <c r="B96" s="601" t="s">
        <v>240</v>
      </c>
      <c r="C96" s="602" t="s">
        <v>7</v>
      </c>
      <c r="D96" s="603" t="s">
        <v>87</v>
      </c>
      <c r="E96" s="603" t="s">
        <v>87</v>
      </c>
      <c r="F96" s="423" t="s">
        <v>1</v>
      </c>
      <c r="G96" s="424">
        <v>433788</v>
      </c>
      <c r="H96" s="640" t="s">
        <v>87</v>
      </c>
      <c r="I96" s="643" t="s">
        <v>87</v>
      </c>
    </row>
    <row r="97" spans="1:9" ht="21.75" customHeight="1" x14ac:dyDescent="0.2">
      <c r="A97" s="600"/>
      <c r="B97" s="601" t="s">
        <v>26</v>
      </c>
      <c r="C97" s="602" t="s">
        <v>7</v>
      </c>
      <c r="D97" s="603"/>
      <c r="E97" s="603"/>
      <c r="F97" s="426" t="s">
        <v>2</v>
      </c>
      <c r="G97" s="427">
        <v>433788</v>
      </c>
      <c r="H97" s="640"/>
      <c r="I97" s="643"/>
    </row>
    <row r="98" spans="1:9" ht="49.5" customHeight="1" x14ac:dyDescent="0.2">
      <c r="A98" s="600" t="s">
        <v>108</v>
      </c>
      <c r="B98" s="602" t="s">
        <v>190</v>
      </c>
      <c r="C98" s="602" t="s">
        <v>7</v>
      </c>
      <c r="D98" s="609" t="s">
        <v>714</v>
      </c>
      <c r="E98" s="609" t="s">
        <v>715</v>
      </c>
      <c r="F98" s="423" t="s">
        <v>1</v>
      </c>
      <c r="G98" s="424">
        <v>433788</v>
      </c>
      <c r="H98" s="434" t="s">
        <v>162</v>
      </c>
      <c r="I98" s="429">
        <v>33500</v>
      </c>
    </row>
    <row r="99" spans="1:9" ht="129.75" customHeight="1" x14ac:dyDescent="0.2">
      <c r="A99" s="600"/>
      <c r="B99" s="602" t="s">
        <v>27</v>
      </c>
      <c r="C99" s="602" t="s">
        <v>7</v>
      </c>
      <c r="D99" s="609"/>
      <c r="E99" s="609"/>
      <c r="F99" s="426" t="s">
        <v>2</v>
      </c>
      <c r="G99" s="427">
        <v>433788</v>
      </c>
      <c r="H99" s="434" t="s">
        <v>386</v>
      </c>
      <c r="I99" s="429" t="s">
        <v>163</v>
      </c>
    </row>
    <row r="100" spans="1:9" ht="19.5" customHeight="1" x14ac:dyDescent="0.2">
      <c r="A100" s="600" t="s">
        <v>109</v>
      </c>
      <c r="B100" s="601" t="s">
        <v>241</v>
      </c>
      <c r="C100" s="602" t="s">
        <v>8</v>
      </c>
      <c r="D100" s="603" t="s">
        <v>87</v>
      </c>
      <c r="E100" s="603" t="s">
        <v>87</v>
      </c>
      <c r="F100" s="423" t="s">
        <v>1</v>
      </c>
      <c r="G100" s="424">
        <v>11228</v>
      </c>
      <c r="H100" s="640" t="s">
        <v>87</v>
      </c>
      <c r="I100" s="643" t="s">
        <v>87</v>
      </c>
    </row>
    <row r="101" spans="1:9" ht="24" customHeight="1" x14ac:dyDescent="0.2">
      <c r="A101" s="600"/>
      <c r="B101" s="601" t="s">
        <v>28</v>
      </c>
      <c r="C101" s="602" t="s">
        <v>8</v>
      </c>
      <c r="D101" s="603"/>
      <c r="E101" s="603"/>
      <c r="F101" s="426" t="s">
        <v>2</v>
      </c>
      <c r="G101" s="427">
        <v>3402.4</v>
      </c>
      <c r="H101" s="640"/>
      <c r="I101" s="643"/>
    </row>
    <row r="102" spans="1:9" ht="42" customHeight="1" x14ac:dyDescent="0.2">
      <c r="A102" s="600"/>
      <c r="B102" s="601" t="s">
        <v>28</v>
      </c>
      <c r="C102" s="602" t="s">
        <v>8</v>
      </c>
      <c r="D102" s="603"/>
      <c r="E102" s="603"/>
      <c r="F102" s="426" t="s">
        <v>4</v>
      </c>
      <c r="G102" s="427">
        <v>7825.6</v>
      </c>
      <c r="H102" s="640"/>
      <c r="I102" s="643"/>
    </row>
    <row r="103" spans="1:9" ht="24" customHeight="1" x14ac:dyDescent="0.2">
      <c r="A103" s="638" t="s">
        <v>110</v>
      </c>
      <c r="B103" s="639" t="s">
        <v>191</v>
      </c>
      <c r="C103" s="602" t="s">
        <v>8</v>
      </c>
      <c r="D103" s="609" t="s">
        <v>714</v>
      </c>
      <c r="E103" s="609" t="s">
        <v>715</v>
      </c>
      <c r="F103" s="423" t="s">
        <v>1</v>
      </c>
      <c r="G103" s="424">
        <v>11228</v>
      </c>
      <c r="H103" s="610" t="s">
        <v>387</v>
      </c>
      <c r="I103" s="611">
        <v>9</v>
      </c>
    </row>
    <row r="104" spans="1:9" ht="28.5" customHeight="1" x14ac:dyDescent="0.2">
      <c r="A104" s="638"/>
      <c r="B104" s="639" t="s">
        <v>29</v>
      </c>
      <c r="C104" s="602" t="s">
        <v>8</v>
      </c>
      <c r="D104" s="609"/>
      <c r="E104" s="609"/>
      <c r="F104" s="426" t="s">
        <v>2</v>
      </c>
      <c r="G104" s="427">
        <v>3402.4</v>
      </c>
      <c r="H104" s="610"/>
      <c r="I104" s="611"/>
    </row>
    <row r="105" spans="1:9" ht="62.25" customHeight="1" x14ac:dyDescent="0.2">
      <c r="A105" s="638"/>
      <c r="B105" s="639" t="s">
        <v>29</v>
      </c>
      <c r="C105" s="602" t="s">
        <v>8</v>
      </c>
      <c r="D105" s="609"/>
      <c r="E105" s="609"/>
      <c r="F105" s="426" t="s">
        <v>4</v>
      </c>
      <c r="G105" s="427">
        <v>7825.6</v>
      </c>
      <c r="H105" s="434" t="s">
        <v>388</v>
      </c>
      <c r="I105" s="429">
        <v>100</v>
      </c>
    </row>
    <row r="106" spans="1:9" ht="20.25" customHeight="1" x14ac:dyDescent="0.2">
      <c r="A106" s="600" t="s">
        <v>111</v>
      </c>
      <c r="B106" s="601" t="s">
        <v>244</v>
      </c>
      <c r="C106" s="602" t="s">
        <v>7</v>
      </c>
      <c r="D106" s="603" t="s">
        <v>87</v>
      </c>
      <c r="E106" s="603" t="s">
        <v>87</v>
      </c>
      <c r="F106" s="423" t="s">
        <v>1</v>
      </c>
      <c r="G106" s="424">
        <v>56456.200000000004</v>
      </c>
      <c r="H106" s="640" t="s">
        <v>87</v>
      </c>
      <c r="I106" s="643" t="s">
        <v>87</v>
      </c>
    </row>
    <row r="107" spans="1:9" ht="49.5" customHeight="1" x14ac:dyDescent="0.2">
      <c r="A107" s="600"/>
      <c r="B107" s="601" t="s">
        <v>30</v>
      </c>
      <c r="C107" s="602" t="s">
        <v>7</v>
      </c>
      <c r="D107" s="603"/>
      <c r="E107" s="603"/>
      <c r="F107" s="426" t="s">
        <v>2</v>
      </c>
      <c r="G107" s="427">
        <v>56456.200000000004</v>
      </c>
      <c r="H107" s="640"/>
      <c r="I107" s="643"/>
    </row>
    <row r="108" spans="1:9" ht="23.25" customHeight="1" x14ac:dyDescent="0.2">
      <c r="A108" s="600" t="s">
        <v>112</v>
      </c>
      <c r="B108" s="602" t="s">
        <v>192</v>
      </c>
      <c r="C108" s="602" t="s">
        <v>7</v>
      </c>
      <c r="D108" s="609" t="s">
        <v>714</v>
      </c>
      <c r="E108" s="609" t="s">
        <v>715</v>
      </c>
      <c r="F108" s="423" t="s">
        <v>1</v>
      </c>
      <c r="G108" s="424">
        <v>52005.9</v>
      </c>
      <c r="H108" s="434" t="s">
        <v>389</v>
      </c>
      <c r="I108" s="429">
        <v>1339</v>
      </c>
    </row>
    <row r="109" spans="1:9" ht="84" customHeight="1" x14ac:dyDescent="0.2">
      <c r="A109" s="600"/>
      <c r="B109" s="602" t="s">
        <v>31</v>
      </c>
      <c r="C109" s="602" t="s">
        <v>7</v>
      </c>
      <c r="D109" s="609"/>
      <c r="E109" s="609"/>
      <c r="F109" s="426" t="s">
        <v>2</v>
      </c>
      <c r="G109" s="427">
        <v>52005.9</v>
      </c>
      <c r="H109" s="434" t="s">
        <v>390</v>
      </c>
      <c r="I109" s="429">
        <v>5</v>
      </c>
    </row>
    <row r="110" spans="1:9" ht="34.5" customHeight="1" x14ac:dyDescent="0.2">
      <c r="A110" s="600" t="s">
        <v>306</v>
      </c>
      <c r="B110" s="602" t="s">
        <v>193</v>
      </c>
      <c r="C110" s="602" t="s">
        <v>7</v>
      </c>
      <c r="D110" s="609" t="s">
        <v>714</v>
      </c>
      <c r="E110" s="609" t="s">
        <v>715</v>
      </c>
      <c r="F110" s="423" t="s">
        <v>1</v>
      </c>
      <c r="G110" s="424">
        <v>4450.3</v>
      </c>
      <c r="H110" s="434" t="s">
        <v>373</v>
      </c>
      <c r="I110" s="429">
        <v>136</v>
      </c>
    </row>
    <row r="111" spans="1:9" ht="85.5" customHeight="1" x14ac:dyDescent="0.2">
      <c r="A111" s="600"/>
      <c r="B111" s="602" t="s">
        <v>32</v>
      </c>
      <c r="C111" s="602" t="s">
        <v>7</v>
      </c>
      <c r="D111" s="609"/>
      <c r="E111" s="609"/>
      <c r="F111" s="426" t="s">
        <v>2</v>
      </c>
      <c r="G111" s="427">
        <v>4450.3</v>
      </c>
      <c r="H111" s="434" t="s">
        <v>391</v>
      </c>
      <c r="I111" s="429">
        <v>80</v>
      </c>
    </row>
    <row r="112" spans="1:9" ht="22.5" customHeight="1" x14ac:dyDescent="0.2">
      <c r="A112" s="600" t="s">
        <v>113</v>
      </c>
      <c r="B112" s="601" t="s">
        <v>243</v>
      </c>
      <c r="C112" s="602" t="s">
        <v>7</v>
      </c>
      <c r="D112" s="603" t="s">
        <v>87</v>
      </c>
      <c r="E112" s="603" t="s">
        <v>87</v>
      </c>
      <c r="F112" s="423" t="s">
        <v>1</v>
      </c>
      <c r="G112" s="424">
        <v>448427.6</v>
      </c>
      <c r="H112" s="640" t="s">
        <v>87</v>
      </c>
      <c r="I112" s="643" t="s">
        <v>87</v>
      </c>
    </row>
    <row r="113" spans="1:10" ht="52.5" customHeight="1" x14ac:dyDescent="0.2">
      <c r="A113" s="600"/>
      <c r="B113" s="601" t="s">
        <v>33</v>
      </c>
      <c r="C113" s="602" t="s">
        <v>7</v>
      </c>
      <c r="D113" s="603"/>
      <c r="E113" s="603"/>
      <c r="F113" s="426" t="s">
        <v>2</v>
      </c>
      <c r="G113" s="427">
        <v>448427.6</v>
      </c>
      <c r="H113" s="640"/>
      <c r="I113" s="643"/>
    </row>
    <row r="114" spans="1:10" ht="39" customHeight="1" x14ac:dyDescent="0.25">
      <c r="A114" s="600" t="s">
        <v>114</v>
      </c>
      <c r="B114" s="602" t="s">
        <v>194</v>
      </c>
      <c r="C114" s="602" t="s">
        <v>7</v>
      </c>
      <c r="D114" s="609" t="s">
        <v>714</v>
      </c>
      <c r="E114" s="609" t="s">
        <v>715</v>
      </c>
      <c r="F114" s="423" t="s">
        <v>1</v>
      </c>
      <c r="G114" s="424">
        <v>28496.1</v>
      </c>
      <c r="H114" s="434" t="s">
        <v>392</v>
      </c>
      <c r="I114" s="438">
        <v>8600</v>
      </c>
      <c r="J114" s="410"/>
    </row>
    <row r="115" spans="1:10" ht="119.25" customHeight="1" x14ac:dyDescent="0.2">
      <c r="A115" s="600"/>
      <c r="B115" s="602" t="s">
        <v>34</v>
      </c>
      <c r="C115" s="602" t="s">
        <v>7</v>
      </c>
      <c r="D115" s="609"/>
      <c r="E115" s="609"/>
      <c r="F115" s="426" t="s">
        <v>2</v>
      </c>
      <c r="G115" s="427">
        <v>28496.1</v>
      </c>
      <c r="H115" s="434" t="s">
        <v>393</v>
      </c>
      <c r="I115" s="440">
        <v>100</v>
      </c>
    </row>
    <row r="116" spans="1:10" ht="39" customHeight="1" x14ac:dyDescent="0.2">
      <c r="A116" s="600" t="s">
        <v>115</v>
      </c>
      <c r="B116" s="602" t="s">
        <v>195</v>
      </c>
      <c r="C116" s="602" t="s">
        <v>7</v>
      </c>
      <c r="D116" s="609" t="s">
        <v>714</v>
      </c>
      <c r="E116" s="609" t="s">
        <v>715</v>
      </c>
      <c r="F116" s="423" t="s">
        <v>1</v>
      </c>
      <c r="G116" s="424">
        <v>20100</v>
      </c>
      <c r="H116" s="434" t="s">
        <v>392</v>
      </c>
      <c r="I116" s="438">
        <v>5205</v>
      </c>
    </row>
    <row r="117" spans="1:10" ht="78.75" customHeight="1" x14ac:dyDescent="0.2">
      <c r="A117" s="600"/>
      <c r="B117" s="602" t="s">
        <v>35</v>
      </c>
      <c r="C117" s="602" t="s">
        <v>7</v>
      </c>
      <c r="D117" s="609"/>
      <c r="E117" s="609"/>
      <c r="F117" s="426" t="s">
        <v>2</v>
      </c>
      <c r="G117" s="427">
        <v>20100</v>
      </c>
      <c r="H117" s="434" t="s">
        <v>394</v>
      </c>
      <c r="I117" s="429">
        <v>100</v>
      </c>
    </row>
    <row r="118" spans="1:10" ht="43.5" customHeight="1" x14ac:dyDescent="0.2">
      <c r="A118" s="600" t="s">
        <v>307</v>
      </c>
      <c r="B118" s="602" t="s">
        <v>196</v>
      </c>
      <c r="C118" s="602" t="s">
        <v>7</v>
      </c>
      <c r="D118" s="609" t="s">
        <v>714</v>
      </c>
      <c r="E118" s="609" t="s">
        <v>715</v>
      </c>
      <c r="F118" s="423" t="s">
        <v>1</v>
      </c>
      <c r="G118" s="424">
        <v>376342.8</v>
      </c>
      <c r="H118" s="434" t="s">
        <v>395</v>
      </c>
      <c r="I118" s="429">
        <v>120450</v>
      </c>
    </row>
    <row r="119" spans="1:10" ht="28.5" customHeight="1" x14ac:dyDescent="0.2">
      <c r="A119" s="600"/>
      <c r="B119" s="602"/>
      <c r="C119" s="602"/>
      <c r="D119" s="609"/>
      <c r="E119" s="609"/>
      <c r="F119" s="426" t="s">
        <v>2</v>
      </c>
      <c r="G119" s="427">
        <v>376342.8</v>
      </c>
      <c r="H119" s="434" t="s">
        <v>396</v>
      </c>
      <c r="I119" s="429">
        <v>100</v>
      </c>
    </row>
    <row r="120" spans="1:10" ht="28.5" customHeight="1" x14ac:dyDescent="0.2">
      <c r="A120" s="600" t="s">
        <v>308</v>
      </c>
      <c r="B120" s="602" t="s">
        <v>197</v>
      </c>
      <c r="C120" s="602" t="s">
        <v>7</v>
      </c>
      <c r="D120" s="609" t="s">
        <v>714</v>
      </c>
      <c r="E120" s="609" t="s">
        <v>715</v>
      </c>
      <c r="F120" s="423" t="s">
        <v>1</v>
      </c>
      <c r="G120" s="424">
        <v>4121.2</v>
      </c>
      <c r="H120" s="434" t="s">
        <v>389</v>
      </c>
      <c r="I120" s="429">
        <v>2000</v>
      </c>
    </row>
    <row r="121" spans="1:10" ht="51" customHeight="1" x14ac:dyDescent="0.2">
      <c r="A121" s="600"/>
      <c r="B121" s="602" t="s">
        <v>36</v>
      </c>
      <c r="C121" s="602" t="s">
        <v>7</v>
      </c>
      <c r="D121" s="609"/>
      <c r="E121" s="609"/>
      <c r="F121" s="426" t="s">
        <v>2</v>
      </c>
      <c r="G121" s="427">
        <v>4121.2</v>
      </c>
      <c r="H121" s="428" t="s">
        <v>397</v>
      </c>
      <c r="I121" s="435">
        <v>49</v>
      </c>
    </row>
    <row r="122" spans="1:10" ht="44.25" customHeight="1" x14ac:dyDescent="0.2">
      <c r="A122" s="600" t="s">
        <v>309</v>
      </c>
      <c r="B122" s="602" t="s">
        <v>198</v>
      </c>
      <c r="C122" s="602" t="s">
        <v>7</v>
      </c>
      <c r="D122" s="609" t="s">
        <v>714</v>
      </c>
      <c r="E122" s="609" t="s">
        <v>715</v>
      </c>
      <c r="F122" s="423" t="s">
        <v>1</v>
      </c>
      <c r="G122" s="424">
        <v>19367.5</v>
      </c>
      <c r="H122" s="434" t="s">
        <v>398</v>
      </c>
      <c r="I122" s="429">
        <v>695</v>
      </c>
    </row>
    <row r="123" spans="1:10" ht="66" customHeight="1" x14ac:dyDescent="0.2">
      <c r="A123" s="600"/>
      <c r="B123" s="602" t="s">
        <v>37</v>
      </c>
      <c r="C123" s="602" t="s">
        <v>7</v>
      </c>
      <c r="D123" s="609"/>
      <c r="E123" s="609"/>
      <c r="F123" s="426" t="s">
        <v>2</v>
      </c>
      <c r="G123" s="427">
        <v>19367.5</v>
      </c>
      <c r="H123" s="434" t="s">
        <v>399</v>
      </c>
      <c r="I123" s="429">
        <v>80</v>
      </c>
    </row>
    <row r="124" spans="1:10" ht="15.75" customHeight="1" x14ac:dyDescent="0.2">
      <c r="A124" s="600" t="s">
        <v>116</v>
      </c>
      <c r="B124" s="601" t="s">
        <v>242</v>
      </c>
      <c r="C124" s="602" t="s">
        <v>7</v>
      </c>
      <c r="D124" s="603" t="s">
        <v>87</v>
      </c>
      <c r="E124" s="603" t="s">
        <v>87</v>
      </c>
      <c r="F124" s="423" t="s">
        <v>1</v>
      </c>
      <c r="G124" s="424">
        <v>47629.3</v>
      </c>
      <c r="H124" s="640" t="s">
        <v>87</v>
      </c>
      <c r="I124" s="643" t="s">
        <v>87</v>
      </c>
    </row>
    <row r="125" spans="1:10" ht="45.75" customHeight="1" x14ac:dyDescent="0.2">
      <c r="A125" s="600"/>
      <c r="B125" s="601" t="s">
        <v>38</v>
      </c>
      <c r="C125" s="602" t="s">
        <v>7</v>
      </c>
      <c r="D125" s="603"/>
      <c r="E125" s="603"/>
      <c r="F125" s="426" t="s">
        <v>2</v>
      </c>
      <c r="G125" s="427">
        <v>47629.3</v>
      </c>
      <c r="H125" s="640"/>
      <c r="I125" s="643"/>
    </row>
    <row r="126" spans="1:10" ht="33" customHeight="1" x14ac:dyDescent="0.2">
      <c r="A126" s="600" t="s">
        <v>117</v>
      </c>
      <c r="B126" s="602" t="s">
        <v>199</v>
      </c>
      <c r="C126" s="602" t="s">
        <v>7</v>
      </c>
      <c r="D126" s="609" t="s">
        <v>714</v>
      </c>
      <c r="E126" s="609" t="s">
        <v>715</v>
      </c>
      <c r="F126" s="423" t="s">
        <v>1</v>
      </c>
      <c r="G126" s="424">
        <v>47629.3</v>
      </c>
      <c r="H126" s="434" t="s">
        <v>395</v>
      </c>
      <c r="I126" s="429">
        <v>15800</v>
      </c>
    </row>
    <row r="127" spans="1:10" ht="45" customHeight="1" x14ac:dyDescent="0.2">
      <c r="A127" s="600"/>
      <c r="B127" s="602" t="s">
        <v>39</v>
      </c>
      <c r="C127" s="602" t="s">
        <v>7</v>
      </c>
      <c r="D127" s="609"/>
      <c r="E127" s="609"/>
      <c r="F127" s="426" t="s">
        <v>2</v>
      </c>
      <c r="G127" s="427">
        <v>47629.3</v>
      </c>
      <c r="H127" s="428" t="s">
        <v>400</v>
      </c>
      <c r="I127" s="429">
        <v>209</v>
      </c>
    </row>
    <row r="128" spans="1:10" ht="17.25" customHeight="1" x14ac:dyDescent="0.2">
      <c r="A128" s="600" t="s">
        <v>118</v>
      </c>
      <c r="B128" s="601" t="s">
        <v>261</v>
      </c>
      <c r="C128" s="602" t="s">
        <v>7</v>
      </c>
      <c r="D128" s="603" t="s">
        <v>87</v>
      </c>
      <c r="E128" s="603" t="s">
        <v>87</v>
      </c>
      <c r="F128" s="423" t="s">
        <v>1</v>
      </c>
      <c r="G128" s="424">
        <v>496911.30000000005</v>
      </c>
      <c r="H128" s="640" t="s">
        <v>87</v>
      </c>
      <c r="I128" s="643" t="s">
        <v>87</v>
      </c>
    </row>
    <row r="129" spans="1:10" ht="19.5" customHeight="1" x14ac:dyDescent="0.2">
      <c r="A129" s="600"/>
      <c r="B129" s="601" t="s">
        <v>40</v>
      </c>
      <c r="C129" s="602" t="s">
        <v>7</v>
      </c>
      <c r="D129" s="603"/>
      <c r="E129" s="603"/>
      <c r="F129" s="426" t="s">
        <v>2</v>
      </c>
      <c r="G129" s="427">
        <v>421246.60000000003</v>
      </c>
      <c r="H129" s="640"/>
      <c r="I129" s="643"/>
    </row>
    <row r="130" spans="1:10" ht="25.5" customHeight="1" x14ac:dyDescent="0.2">
      <c r="A130" s="600"/>
      <c r="B130" s="601" t="s">
        <v>40</v>
      </c>
      <c r="C130" s="602" t="s">
        <v>7</v>
      </c>
      <c r="D130" s="603"/>
      <c r="E130" s="603"/>
      <c r="F130" s="426" t="s">
        <v>3</v>
      </c>
      <c r="G130" s="427">
        <v>75664.7</v>
      </c>
      <c r="H130" s="640"/>
      <c r="I130" s="643"/>
    </row>
    <row r="131" spans="1:10" ht="23.25" customHeight="1" x14ac:dyDescent="0.2">
      <c r="A131" s="600" t="s">
        <v>119</v>
      </c>
      <c r="B131" s="602" t="s">
        <v>200</v>
      </c>
      <c r="C131" s="602" t="s">
        <v>7</v>
      </c>
      <c r="D131" s="609" t="s">
        <v>714</v>
      </c>
      <c r="E131" s="609" t="s">
        <v>715</v>
      </c>
      <c r="F131" s="423" t="s">
        <v>1</v>
      </c>
      <c r="G131" s="424">
        <v>401133.2</v>
      </c>
      <c r="H131" s="610" t="s">
        <v>401</v>
      </c>
      <c r="I131" s="611">
        <v>129230</v>
      </c>
    </row>
    <row r="132" spans="1:10" ht="15.75" customHeight="1" x14ac:dyDescent="0.2">
      <c r="A132" s="600"/>
      <c r="B132" s="602" t="s">
        <v>41</v>
      </c>
      <c r="C132" s="602" t="s">
        <v>7</v>
      </c>
      <c r="D132" s="609"/>
      <c r="E132" s="609"/>
      <c r="F132" s="602" t="s">
        <v>2</v>
      </c>
      <c r="G132" s="629">
        <v>401133.2</v>
      </c>
      <c r="H132" s="610"/>
      <c r="I132" s="611"/>
    </row>
    <row r="133" spans="1:10" ht="27" customHeight="1" x14ac:dyDescent="0.2">
      <c r="A133" s="600"/>
      <c r="B133" s="602" t="s">
        <v>41</v>
      </c>
      <c r="C133" s="602" t="s">
        <v>7</v>
      </c>
      <c r="D133" s="609"/>
      <c r="E133" s="609"/>
      <c r="F133" s="602"/>
      <c r="G133" s="629"/>
      <c r="H133" s="428" t="s">
        <v>402</v>
      </c>
      <c r="I133" s="429">
        <v>16322</v>
      </c>
    </row>
    <row r="134" spans="1:10" ht="12.75" customHeight="1" x14ac:dyDescent="0.2">
      <c r="A134" s="600"/>
      <c r="B134" s="602" t="s">
        <v>41</v>
      </c>
      <c r="C134" s="602" t="s">
        <v>7</v>
      </c>
      <c r="D134" s="609"/>
      <c r="E134" s="609"/>
      <c r="F134" s="602"/>
      <c r="G134" s="629"/>
      <c r="H134" s="610" t="s">
        <v>472</v>
      </c>
      <c r="I134" s="611">
        <v>20</v>
      </c>
      <c r="J134" s="240"/>
    </row>
    <row r="135" spans="1:10" ht="52.5" customHeight="1" x14ac:dyDescent="0.2">
      <c r="A135" s="600"/>
      <c r="B135" s="602" t="s">
        <v>41</v>
      </c>
      <c r="C135" s="602" t="s">
        <v>7</v>
      </c>
      <c r="D135" s="609"/>
      <c r="E135" s="609"/>
      <c r="F135" s="602"/>
      <c r="G135" s="629"/>
      <c r="H135" s="610"/>
      <c r="I135" s="611"/>
      <c r="J135" s="240"/>
    </row>
    <row r="136" spans="1:10" ht="46.5" customHeight="1" x14ac:dyDescent="0.2">
      <c r="A136" s="600" t="s">
        <v>295</v>
      </c>
      <c r="B136" s="602" t="s">
        <v>273</v>
      </c>
      <c r="C136" s="602" t="s">
        <v>7</v>
      </c>
      <c r="D136" s="609" t="s">
        <v>714</v>
      </c>
      <c r="E136" s="609" t="s">
        <v>715</v>
      </c>
      <c r="F136" s="423" t="s">
        <v>1</v>
      </c>
      <c r="G136" s="424">
        <v>95778.1</v>
      </c>
      <c r="H136" s="434" t="s">
        <v>404</v>
      </c>
      <c r="I136" s="429">
        <v>1990</v>
      </c>
    </row>
    <row r="137" spans="1:10" ht="81.75" customHeight="1" x14ac:dyDescent="0.2">
      <c r="A137" s="600"/>
      <c r="B137" s="602"/>
      <c r="C137" s="602"/>
      <c r="D137" s="609"/>
      <c r="E137" s="609"/>
      <c r="F137" s="426" t="s">
        <v>2</v>
      </c>
      <c r="G137" s="427">
        <v>20113.400000000001</v>
      </c>
      <c r="H137" s="434" t="s">
        <v>275</v>
      </c>
      <c r="I137" s="429">
        <v>100</v>
      </c>
    </row>
    <row r="138" spans="1:10" ht="46.5" customHeight="1" x14ac:dyDescent="0.2">
      <c r="A138" s="600"/>
      <c r="B138" s="602"/>
      <c r="C138" s="602"/>
      <c r="D138" s="609"/>
      <c r="E138" s="609"/>
      <c r="F138" s="602" t="s">
        <v>3</v>
      </c>
      <c r="G138" s="629">
        <v>75664.7</v>
      </c>
      <c r="H138" s="434" t="s">
        <v>276</v>
      </c>
      <c r="I138" s="429">
        <v>100</v>
      </c>
    </row>
    <row r="139" spans="1:10" ht="24.75" customHeight="1" x14ac:dyDescent="0.2">
      <c r="A139" s="600"/>
      <c r="B139" s="602"/>
      <c r="C139" s="602"/>
      <c r="D139" s="609"/>
      <c r="E139" s="609"/>
      <c r="F139" s="602"/>
      <c r="G139" s="629"/>
      <c r="H139" s="610" t="s">
        <v>317</v>
      </c>
      <c r="I139" s="611">
        <v>100</v>
      </c>
    </row>
    <row r="140" spans="1:10" ht="29.25" customHeight="1" x14ac:dyDescent="0.2">
      <c r="A140" s="600"/>
      <c r="B140" s="602"/>
      <c r="C140" s="602"/>
      <c r="D140" s="609"/>
      <c r="E140" s="609"/>
      <c r="F140" s="602"/>
      <c r="G140" s="629"/>
      <c r="H140" s="610"/>
      <c r="I140" s="611"/>
    </row>
    <row r="141" spans="1:10" ht="27.75" customHeight="1" x14ac:dyDescent="0.2">
      <c r="A141" s="600" t="s">
        <v>120</v>
      </c>
      <c r="B141" s="601" t="s">
        <v>245</v>
      </c>
      <c r="C141" s="602" t="s">
        <v>7</v>
      </c>
      <c r="D141" s="603" t="s">
        <v>87</v>
      </c>
      <c r="E141" s="603" t="s">
        <v>87</v>
      </c>
      <c r="F141" s="423" t="s">
        <v>1</v>
      </c>
      <c r="G141" s="424">
        <v>2218052.8000000003</v>
      </c>
      <c r="H141" s="640" t="s">
        <v>87</v>
      </c>
      <c r="I141" s="643" t="s">
        <v>87</v>
      </c>
    </row>
    <row r="142" spans="1:10" ht="22.5" customHeight="1" x14ac:dyDescent="0.2">
      <c r="A142" s="600"/>
      <c r="B142" s="601" t="s">
        <v>42</v>
      </c>
      <c r="C142" s="602" t="s">
        <v>7</v>
      </c>
      <c r="D142" s="603"/>
      <c r="E142" s="603"/>
      <c r="F142" s="426" t="s">
        <v>2</v>
      </c>
      <c r="G142" s="427">
        <v>1253017.2000000002</v>
      </c>
      <c r="H142" s="640"/>
      <c r="I142" s="643"/>
    </row>
    <row r="143" spans="1:10" ht="59.25" customHeight="1" x14ac:dyDescent="0.2">
      <c r="A143" s="600"/>
      <c r="B143" s="601" t="s">
        <v>42</v>
      </c>
      <c r="C143" s="602" t="s">
        <v>7</v>
      </c>
      <c r="D143" s="603"/>
      <c r="E143" s="603"/>
      <c r="F143" s="426" t="s">
        <v>3</v>
      </c>
      <c r="G143" s="427">
        <v>965035.60000000009</v>
      </c>
      <c r="H143" s="640"/>
      <c r="I143" s="643"/>
    </row>
    <row r="144" spans="1:10" ht="84" customHeight="1" x14ac:dyDescent="0.2">
      <c r="A144" s="600" t="s">
        <v>121</v>
      </c>
      <c r="B144" s="602" t="s">
        <v>201</v>
      </c>
      <c r="C144" s="602" t="s">
        <v>7</v>
      </c>
      <c r="D144" s="609" t="s">
        <v>714</v>
      </c>
      <c r="E144" s="609" t="s">
        <v>715</v>
      </c>
      <c r="F144" s="423" t="s">
        <v>1</v>
      </c>
      <c r="G144" s="424">
        <v>1113625.8</v>
      </c>
      <c r="H144" s="434" t="s">
        <v>334</v>
      </c>
      <c r="I144" s="429">
        <v>65185</v>
      </c>
    </row>
    <row r="145" spans="1:11" ht="74.25" customHeight="1" x14ac:dyDescent="0.2">
      <c r="A145" s="600"/>
      <c r="B145" s="602" t="s">
        <v>43</v>
      </c>
      <c r="C145" s="602" t="s">
        <v>7</v>
      </c>
      <c r="D145" s="609"/>
      <c r="E145" s="609"/>
      <c r="F145" s="426" t="s">
        <v>2</v>
      </c>
      <c r="G145" s="427">
        <v>1113625.8</v>
      </c>
      <c r="H145" s="434" t="s">
        <v>335</v>
      </c>
      <c r="I145" s="435">
        <v>95.5</v>
      </c>
    </row>
    <row r="146" spans="1:11" ht="54" customHeight="1" x14ac:dyDescent="0.2">
      <c r="A146" s="638" t="s">
        <v>274</v>
      </c>
      <c r="B146" s="639" t="s">
        <v>202</v>
      </c>
      <c r="C146" s="602" t="s">
        <v>7</v>
      </c>
      <c r="D146" s="609" t="s">
        <v>714</v>
      </c>
      <c r="E146" s="609" t="s">
        <v>715</v>
      </c>
      <c r="F146" s="423" t="s">
        <v>1</v>
      </c>
      <c r="G146" s="424">
        <v>133060.6</v>
      </c>
      <c r="H146" s="434" t="s">
        <v>336</v>
      </c>
      <c r="I146" s="429">
        <v>63</v>
      </c>
    </row>
    <row r="147" spans="1:11" ht="129" customHeight="1" x14ac:dyDescent="0.2">
      <c r="A147" s="638"/>
      <c r="B147" s="639" t="s">
        <v>44</v>
      </c>
      <c r="C147" s="602" t="s">
        <v>7</v>
      </c>
      <c r="D147" s="609"/>
      <c r="E147" s="609"/>
      <c r="F147" s="426" t="s">
        <v>2</v>
      </c>
      <c r="G147" s="427">
        <v>133060.6</v>
      </c>
      <c r="H147" s="428" t="s">
        <v>335</v>
      </c>
      <c r="I147" s="435">
        <v>96</v>
      </c>
    </row>
    <row r="148" spans="1:11" ht="38.25" customHeight="1" x14ac:dyDescent="0.2">
      <c r="A148" s="638" t="s">
        <v>310</v>
      </c>
      <c r="B148" s="639" t="s">
        <v>475</v>
      </c>
      <c r="C148" s="602" t="s">
        <v>7</v>
      </c>
      <c r="D148" s="609" t="s">
        <v>714</v>
      </c>
      <c r="E148" s="609" t="s">
        <v>715</v>
      </c>
      <c r="F148" s="423" t="s">
        <v>1</v>
      </c>
      <c r="G148" s="424">
        <v>6275</v>
      </c>
      <c r="H148" s="610" t="s">
        <v>405</v>
      </c>
      <c r="I148" s="611">
        <v>1400</v>
      </c>
    </row>
    <row r="149" spans="1:11" ht="123" customHeight="1" x14ac:dyDescent="0.2">
      <c r="A149" s="638"/>
      <c r="B149" s="639"/>
      <c r="C149" s="602" t="s">
        <v>7</v>
      </c>
      <c r="D149" s="609"/>
      <c r="E149" s="609"/>
      <c r="F149" s="426" t="s">
        <v>2</v>
      </c>
      <c r="G149" s="427">
        <v>0</v>
      </c>
      <c r="H149" s="610"/>
      <c r="I149" s="611"/>
    </row>
    <row r="150" spans="1:11" ht="133.5" customHeight="1" x14ac:dyDescent="0.2">
      <c r="A150" s="638"/>
      <c r="B150" s="639"/>
      <c r="C150" s="602" t="s">
        <v>7</v>
      </c>
      <c r="D150" s="609"/>
      <c r="E150" s="609"/>
      <c r="F150" s="426" t="s">
        <v>3</v>
      </c>
      <c r="G150" s="427">
        <v>6275</v>
      </c>
      <c r="H150" s="428" t="s">
        <v>406</v>
      </c>
      <c r="I150" s="435">
        <v>95.5</v>
      </c>
    </row>
    <row r="151" spans="1:11" ht="31.5" customHeight="1" x14ac:dyDescent="0.2">
      <c r="A151" s="600" t="s">
        <v>311</v>
      </c>
      <c r="B151" s="602" t="s">
        <v>204</v>
      </c>
      <c r="C151" s="602" t="s">
        <v>7</v>
      </c>
      <c r="D151" s="609" t="s">
        <v>714</v>
      </c>
      <c r="E151" s="609" t="s">
        <v>715</v>
      </c>
      <c r="F151" s="423" t="s">
        <v>1</v>
      </c>
      <c r="G151" s="424">
        <v>244748.3</v>
      </c>
      <c r="H151" s="610" t="s">
        <v>334</v>
      </c>
      <c r="I151" s="611">
        <v>26500</v>
      </c>
    </row>
    <row r="152" spans="1:11" ht="51.75" customHeight="1" x14ac:dyDescent="0.2">
      <c r="A152" s="600"/>
      <c r="B152" s="602" t="s">
        <v>46</v>
      </c>
      <c r="C152" s="602" t="s">
        <v>7</v>
      </c>
      <c r="D152" s="609"/>
      <c r="E152" s="609"/>
      <c r="F152" s="426" t="s">
        <v>2</v>
      </c>
      <c r="G152" s="427">
        <v>0</v>
      </c>
      <c r="H152" s="610"/>
      <c r="I152" s="611"/>
    </row>
    <row r="153" spans="1:11" ht="115.5" customHeight="1" x14ac:dyDescent="0.2">
      <c r="A153" s="600"/>
      <c r="B153" s="602" t="s">
        <v>46</v>
      </c>
      <c r="C153" s="602" t="s">
        <v>7</v>
      </c>
      <c r="D153" s="609"/>
      <c r="E153" s="609"/>
      <c r="F153" s="426" t="s">
        <v>3</v>
      </c>
      <c r="G153" s="427">
        <v>244748.3</v>
      </c>
      <c r="H153" s="428" t="s">
        <v>361</v>
      </c>
      <c r="I153" s="435">
        <v>95.5</v>
      </c>
    </row>
    <row r="154" spans="1:11" ht="32.25" customHeight="1" x14ac:dyDescent="0.2">
      <c r="A154" s="600" t="s">
        <v>312</v>
      </c>
      <c r="B154" s="602" t="s">
        <v>205</v>
      </c>
      <c r="C154" s="602" t="s">
        <v>7</v>
      </c>
      <c r="D154" s="609" t="s">
        <v>714</v>
      </c>
      <c r="E154" s="609" t="s">
        <v>715</v>
      </c>
      <c r="F154" s="423" t="s">
        <v>1</v>
      </c>
      <c r="G154" s="424">
        <v>6330.8</v>
      </c>
      <c r="H154" s="434" t="s">
        <v>345</v>
      </c>
      <c r="I154" s="429">
        <v>3998</v>
      </c>
    </row>
    <row r="155" spans="1:11" ht="94.5" customHeight="1" x14ac:dyDescent="0.2">
      <c r="A155" s="600"/>
      <c r="B155" s="602" t="s">
        <v>47</v>
      </c>
      <c r="C155" s="602" t="s">
        <v>7</v>
      </c>
      <c r="D155" s="609"/>
      <c r="E155" s="609"/>
      <c r="F155" s="426" t="s">
        <v>2</v>
      </c>
      <c r="G155" s="427">
        <v>6330.8</v>
      </c>
      <c r="H155" s="434" t="s">
        <v>362</v>
      </c>
      <c r="I155" s="429" t="s">
        <v>163</v>
      </c>
    </row>
    <row r="156" spans="1:11" ht="77.25" customHeight="1" x14ac:dyDescent="0.2">
      <c r="A156" s="600" t="s">
        <v>313</v>
      </c>
      <c r="B156" s="641" t="s">
        <v>318</v>
      </c>
      <c r="C156" s="602" t="s">
        <v>7</v>
      </c>
      <c r="D156" s="609" t="s">
        <v>714</v>
      </c>
      <c r="E156" s="609" t="s">
        <v>715</v>
      </c>
      <c r="F156" s="423" t="s">
        <v>1</v>
      </c>
      <c r="G156" s="424">
        <v>714012.3</v>
      </c>
      <c r="H156" s="434" t="s">
        <v>334</v>
      </c>
      <c r="I156" s="429">
        <v>44709</v>
      </c>
    </row>
    <row r="157" spans="1:11" ht="47.25" customHeight="1" x14ac:dyDescent="0.2">
      <c r="A157" s="600"/>
      <c r="B157" s="641"/>
      <c r="C157" s="602" t="s">
        <v>7</v>
      </c>
      <c r="D157" s="609"/>
      <c r="E157" s="609"/>
      <c r="F157" s="426" t="s">
        <v>2</v>
      </c>
      <c r="G157" s="427">
        <v>0</v>
      </c>
      <c r="H157" s="610" t="s">
        <v>361</v>
      </c>
      <c r="I157" s="642">
        <v>95.5</v>
      </c>
      <c r="J157" s="540"/>
      <c r="K157" s="540"/>
    </row>
    <row r="158" spans="1:11" ht="63" customHeight="1" x14ac:dyDescent="0.2">
      <c r="A158" s="600"/>
      <c r="B158" s="641"/>
      <c r="C158" s="602" t="s">
        <v>7</v>
      </c>
      <c r="D158" s="609"/>
      <c r="E158" s="609"/>
      <c r="F158" s="426" t="s">
        <v>3</v>
      </c>
      <c r="G158" s="441">
        <v>714012.3</v>
      </c>
      <c r="H158" s="610"/>
      <c r="I158" s="642"/>
      <c r="J158" s="540"/>
      <c r="K158" s="540"/>
    </row>
    <row r="159" spans="1:11" ht="19.5" customHeight="1" x14ac:dyDescent="0.2">
      <c r="A159" s="600" t="s">
        <v>122</v>
      </c>
      <c r="B159" s="601" t="s">
        <v>266</v>
      </c>
      <c r="C159" s="602" t="s">
        <v>7</v>
      </c>
      <c r="D159" s="609" t="s">
        <v>714</v>
      </c>
      <c r="E159" s="609" t="s">
        <v>715</v>
      </c>
      <c r="F159" s="423" t="s">
        <v>1</v>
      </c>
      <c r="G159" s="424">
        <v>204375.3</v>
      </c>
      <c r="H159" s="640" t="s">
        <v>87</v>
      </c>
      <c r="I159" s="640" t="s">
        <v>87</v>
      </c>
    </row>
    <row r="160" spans="1:11" ht="19.5" customHeight="1" x14ac:dyDescent="0.2">
      <c r="A160" s="600"/>
      <c r="B160" s="601"/>
      <c r="C160" s="602" t="s">
        <v>7</v>
      </c>
      <c r="D160" s="609"/>
      <c r="E160" s="609"/>
      <c r="F160" s="426" t="s">
        <v>2</v>
      </c>
      <c r="G160" s="427">
        <v>64489.799999999996</v>
      </c>
      <c r="H160" s="640"/>
      <c r="I160" s="640"/>
    </row>
    <row r="161" spans="1:9" ht="51.75" customHeight="1" x14ac:dyDescent="0.2">
      <c r="A161" s="600"/>
      <c r="B161" s="601"/>
      <c r="C161" s="602" t="s">
        <v>7</v>
      </c>
      <c r="D161" s="609"/>
      <c r="E161" s="609"/>
      <c r="F161" s="426" t="s">
        <v>3</v>
      </c>
      <c r="G161" s="427">
        <v>139885.5</v>
      </c>
      <c r="H161" s="640"/>
      <c r="I161" s="640"/>
    </row>
    <row r="162" spans="1:9" ht="23.25" customHeight="1" x14ac:dyDescent="0.2">
      <c r="A162" s="600" t="s">
        <v>123</v>
      </c>
      <c r="B162" s="602" t="s">
        <v>326</v>
      </c>
      <c r="C162" s="602" t="s">
        <v>7</v>
      </c>
      <c r="D162" s="609" t="s">
        <v>714</v>
      </c>
      <c r="E162" s="609" t="s">
        <v>715</v>
      </c>
      <c r="F162" s="423" t="s">
        <v>1</v>
      </c>
      <c r="G162" s="424">
        <v>204375.3</v>
      </c>
      <c r="H162" s="610" t="s">
        <v>363</v>
      </c>
      <c r="I162" s="611">
        <v>349</v>
      </c>
    </row>
    <row r="163" spans="1:9" ht="30.75" customHeight="1" x14ac:dyDescent="0.2">
      <c r="A163" s="600"/>
      <c r="B163" s="602"/>
      <c r="C163" s="602" t="s">
        <v>7</v>
      </c>
      <c r="D163" s="609"/>
      <c r="E163" s="609"/>
      <c r="F163" s="602" t="s">
        <v>2</v>
      </c>
      <c r="G163" s="629">
        <v>64489.799999999996</v>
      </c>
      <c r="H163" s="610"/>
      <c r="I163" s="611"/>
    </row>
    <row r="164" spans="1:9" ht="24" customHeight="1" x14ac:dyDescent="0.2">
      <c r="A164" s="600"/>
      <c r="B164" s="602"/>
      <c r="C164" s="602"/>
      <c r="D164" s="609"/>
      <c r="E164" s="609"/>
      <c r="F164" s="602"/>
      <c r="G164" s="629"/>
      <c r="H164" s="428" t="s">
        <v>464</v>
      </c>
      <c r="I164" s="429">
        <v>250</v>
      </c>
    </row>
    <row r="165" spans="1:9" ht="34.5" customHeight="1" x14ac:dyDescent="0.2">
      <c r="A165" s="600"/>
      <c r="B165" s="602"/>
      <c r="C165" s="602" t="s">
        <v>7</v>
      </c>
      <c r="D165" s="609"/>
      <c r="E165" s="609"/>
      <c r="F165" s="426" t="s">
        <v>3</v>
      </c>
      <c r="G165" s="427">
        <v>139885.5</v>
      </c>
      <c r="H165" s="434" t="s">
        <v>364</v>
      </c>
      <c r="I165" s="435">
        <v>1.9</v>
      </c>
    </row>
    <row r="166" spans="1:9" ht="19.5" customHeight="1" x14ac:dyDescent="0.2">
      <c r="A166" s="600" t="s">
        <v>296</v>
      </c>
      <c r="B166" s="601" t="s">
        <v>267</v>
      </c>
      <c r="C166" s="602" t="s">
        <v>7</v>
      </c>
      <c r="D166" s="609" t="s">
        <v>714</v>
      </c>
      <c r="E166" s="609" t="s">
        <v>715</v>
      </c>
      <c r="F166" s="423" t="s">
        <v>1</v>
      </c>
      <c r="G166" s="424">
        <v>302576.5</v>
      </c>
      <c r="H166" s="640" t="s">
        <v>87</v>
      </c>
      <c r="I166" s="640" t="s">
        <v>87</v>
      </c>
    </row>
    <row r="167" spans="1:9" ht="29.25" customHeight="1" x14ac:dyDescent="0.2">
      <c r="A167" s="600"/>
      <c r="B167" s="601"/>
      <c r="C167" s="602" t="s">
        <v>7</v>
      </c>
      <c r="D167" s="609"/>
      <c r="E167" s="609"/>
      <c r="F167" s="426" t="s">
        <v>2</v>
      </c>
      <c r="G167" s="427">
        <v>103041.1</v>
      </c>
      <c r="H167" s="640"/>
      <c r="I167" s="640"/>
    </row>
    <row r="168" spans="1:9" ht="47.25" customHeight="1" x14ac:dyDescent="0.2">
      <c r="A168" s="600"/>
      <c r="B168" s="601"/>
      <c r="C168" s="602" t="s">
        <v>7</v>
      </c>
      <c r="D168" s="609"/>
      <c r="E168" s="609"/>
      <c r="F168" s="426" t="s">
        <v>3</v>
      </c>
      <c r="G168" s="427">
        <v>199535.4</v>
      </c>
      <c r="H168" s="640"/>
      <c r="I168" s="640"/>
    </row>
    <row r="169" spans="1:9" ht="23.25" customHeight="1" x14ac:dyDescent="0.2">
      <c r="A169" s="600" t="s">
        <v>297</v>
      </c>
      <c r="B169" s="602" t="s">
        <v>322</v>
      </c>
      <c r="C169" s="602" t="s">
        <v>7</v>
      </c>
      <c r="D169" s="609" t="s">
        <v>714</v>
      </c>
      <c r="E169" s="609" t="s">
        <v>715</v>
      </c>
      <c r="F169" s="423" t="s">
        <v>1</v>
      </c>
      <c r="G169" s="424">
        <v>252576.5</v>
      </c>
      <c r="H169" s="610" t="s">
        <v>365</v>
      </c>
      <c r="I169" s="611">
        <v>20</v>
      </c>
    </row>
    <row r="170" spans="1:9" ht="28.5" customHeight="1" x14ac:dyDescent="0.2">
      <c r="A170" s="600"/>
      <c r="B170" s="602"/>
      <c r="C170" s="602" t="s">
        <v>7</v>
      </c>
      <c r="D170" s="609"/>
      <c r="E170" s="609"/>
      <c r="F170" s="426" t="s">
        <v>2</v>
      </c>
      <c r="G170" s="427">
        <v>53041.1</v>
      </c>
      <c r="H170" s="610"/>
      <c r="I170" s="611"/>
    </row>
    <row r="171" spans="1:9" ht="70.5" customHeight="1" x14ac:dyDescent="0.2">
      <c r="A171" s="600"/>
      <c r="B171" s="602"/>
      <c r="C171" s="602" t="s">
        <v>7</v>
      </c>
      <c r="D171" s="609"/>
      <c r="E171" s="609"/>
      <c r="F171" s="426" t="s">
        <v>3</v>
      </c>
      <c r="G171" s="427">
        <v>199535.4</v>
      </c>
      <c r="H171" s="434" t="s">
        <v>349</v>
      </c>
      <c r="I171" s="429">
        <v>100</v>
      </c>
    </row>
    <row r="172" spans="1:9" ht="25.5" customHeight="1" x14ac:dyDescent="0.2">
      <c r="A172" s="600" t="s">
        <v>298</v>
      </c>
      <c r="B172" s="602" t="s">
        <v>321</v>
      </c>
      <c r="C172" s="602" t="s">
        <v>7</v>
      </c>
      <c r="D172" s="609" t="s">
        <v>714</v>
      </c>
      <c r="E172" s="609" t="s">
        <v>715</v>
      </c>
      <c r="F172" s="601" t="s">
        <v>1</v>
      </c>
      <c r="G172" s="633">
        <v>50000</v>
      </c>
      <c r="H172" s="610" t="s">
        <v>407</v>
      </c>
      <c r="I172" s="611">
        <v>16330</v>
      </c>
    </row>
    <row r="173" spans="1:9" ht="55.5" customHeight="1" x14ac:dyDescent="0.2">
      <c r="A173" s="600"/>
      <c r="B173" s="602"/>
      <c r="C173" s="602" t="s">
        <v>7</v>
      </c>
      <c r="D173" s="609"/>
      <c r="E173" s="609"/>
      <c r="F173" s="601"/>
      <c r="G173" s="633"/>
      <c r="H173" s="610"/>
      <c r="I173" s="611"/>
    </row>
    <row r="174" spans="1:9" ht="79.5" customHeight="1" x14ac:dyDescent="0.2">
      <c r="A174" s="600"/>
      <c r="B174" s="602"/>
      <c r="C174" s="602" t="s">
        <v>7</v>
      </c>
      <c r="D174" s="609"/>
      <c r="E174" s="609"/>
      <c r="F174" s="426" t="s">
        <v>2</v>
      </c>
      <c r="G174" s="427">
        <v>50000</v>
      </c>
      <c r="H174" s="434" t="s">
        <v>408</v>
      </c>
      <c r="I174" s="429">
        <v>10</v>
      </c>
    </row>
    <row r="175" spans="1:9" ht="19.5" customHeight="1" x14ac:dyDescent="0.2">
      <c r="A175" s="600" t="s">
        <v>299</v>
      </c>
      <c r="B175" s="601" t="s">
        <v>268</v>
      </c>
      <c r="C175" s="602" t="s">
        <v>7</v>
      </c>
      <c r="D175" s="609" t="s">
        <v>714</v>
      </c>
      <c r="E175" s="609" t="s">
        <v>715</v>
      </c>
      <c r="F175" s="423" t="s">
        <v>1</v>
      </c>
      <c r="G175" s="424">
        <v>47066.400000000001</v>
      </c>
      <c r="H175" s="640" t="s">
        <v>87</v>
      </c>
      <c r="I175" s="640" t="s">
        <v>87</v>
      </c>
    </row>
    <row r="176" spans="1:9" ht="37.5" customHeight="1" x14ac:dyDescent="0.2">
      <c r="A176" s="600"/>
      <c r="B176" s="601"/>
      <c r="C176" s="602" t="s">
        <v>7</v>
      </c>
      <c r="D176" s="609"/>
      <c r="E176" s="609"/>
      <c r="F176" s="426" t="s">
        <v>2</v>
      </c>
      <c r="G176" s="427">
        <v>0</v>
      </c>
      <c r="H176" s="640"/>
      <c r="I176" s="640"/>
    </row>
    <row r="177" spans="1:9" ht="40.5" customHeight="1" x14ac:dyDescent="0.2">
      <c r="A177" s="600"/>
      <c r="B177" s="601"/>
      <c r="C177" s="602" t="s">
        <v>7</v>
      </c>
      <c r="D177" s="609"/>
      <c r="E177" s="609"/>
      <c r="F177" s="426" t="s">
        <v>3</v>
      </c>
      <c r="G177" s="427">
        <v>47066.400000000001</v>
      </c>
      <c r="H177" s="640"/>
      <c r="I177" s="640"/>
    </row>
    <row r="178" spans="1:9" ht="31.5" customHeight="1" x14ac:dyDescent="0.2">
      <c r="A178" s="600" t="s">
        <v>300</v>
      </c>
      <c r="B178" s="602" t="s">
        <v>323</v>
      </c>
      <c r="C178" s="602" t="s">
        <v>7</v>
      </c>
      <c r="D178" s="609" t="s">
        <v>714</v>
      </c>
      <c r="E178" s="609" t="s">
        <v>715</v>
      </c>
      <c r="F178" s="423" t="s">
        <v>1</v>
      </c>
      <c r="G178" s="424">
        <v>379.5</v>
      </c>
      <c r="H178" s="610" t="s">
        <v>409</v>
      </c>
      <c r="I178" s="611">
        <v>172</v>
      </c>
    </row>
    <row r="179" spans="1:9" ht="59.25" customHeight="1" x14ac:dyDescent="0.2">
      <c r="A179" s="600"/>
      <c r="B179" s="602"/>
      <c r="C179" s="602" t="s">
        <v>7</v>
      </c>
      <c r="D179" s="609"/>
      <c r="E179" s="609"/>
      <c r="F179" s="426" t="s">
        <v>2</v>
      </c>
      <c r="G179" s="427">
        <v>0</v>
      </c>
      <c r="H179" s="610"/>
      <c r="I179" s="611"/>
    </row>
    <row r="180" spans="1:9" ht="94.5" customHeight="1" x14ac:dyDescent="0.2">
      <c r="A180" s="600"/>
      <c r="B180" s="602"/>
      <c r="C180" s="602" t="s">
        <v>7</v>
      </c>
      <c r="D180" s="609"/>
      <c r="E180" s="609"/>
      <c r="F180" s="426" t="s">
        <v>3</v>
      </c>
      <c r="G180" s="427">
        <v>379.5</v>
      </c>
      <c r="H180" s="434" t="s">
        <v>410</v>
      </c>
      <c r="I180" s="429">
        <v>100</v>
      </c>
    </row>
    <row r="181" spans="1:9" ht="34.5" customHeight="1" x14ac:dyDescent="0.2">
      <c r="A181" s="627" t="s">
        <v>719</v>
      </c>
      <c r="B181" s="616" t="s">
        <v>723</v>
      </c>
      <c r="C181" s="602" t="s">
        <v>7</v>
      </c>
      <c r="D181" s="609" t="s">
        <v>714</v>
      </c>
      <c r="E181" s="609" t="s">
        <v>715</v>
      </c>
      <c r="F181" s="423" t="s">
        <v>1</v>
      </c>
      <c r="G181" s="427">
        <v>46686.9</v>
      </c>
      <c r="H181" s="610" t="s">
        <v>724</v>
      </c>
      <c r="I181" s="611">
        <v>38905</v>
      </c>
    </row>
    <row r="182" spans="1:9" ht="63" customHeight="1" x14ac:dyDescent="0.2">
      <c r="A182" s="662"/>
      <c r="B182" s="663"/>
      <c r="C182" s="602" t="s">
        <v>7</v>
      </c>
      <c r="D182" s="609"/>
      <c r="E182" s="609"/>
      <c r="F182" s="426" t="s">
        <v>2</v>
      </c>
      <c r="G182" s="427"/>
      <c r="H182" s="610"/>
      <c r="I182" s="611"/>
    </row>
    <row r="183" spans="1:9" ht="91.5" customHeight="1" x14ac:dyDescent="0.2">
      <c r="A183" s="628"/>
      <c r="B183" s="617"/>
      <c r="C183" s="602" t="s">
        <v>7</v>
      </c>
      <c r="D183" s="609"/>
      <c r="E183" s="609"/>
      <c r="F183" s="426" t="s">
        <v>3</v>
      </c>
      <c r="G183" s="427">
        <v>46686.9</v>
      </c>
      <c r="H183" s="434" t="s">
        <v>725</v>
      </c>
      <c r="I183" s="429">
        <v>100</v>
      </c>
    </row>
    <row r="184" spans="1:9" ht="19.5" customHeight="1" x14ac:dyDescent="0.2">
      <c r="A184" s="600" t="s">
        <v>301</v>
      </c>
      <c r="B184" s="601" t="s">
        <v>325</v>
      </c>
      <c r="C184" s="602" t="s">
        <v>7</v>
      </c>
      <c r="D184" s="609" t="s">
        <v>714</v>
      </c>
      <c r="E184" s="609" t="s">
        <v>715</v>
      </c>
      <c r="F184" s="423" t="s">
        <v>1</v>
      </c>
      <c r="G184" s="424">
        <v>8456</v>
      </c>
      <c r="H184" s="640" t="s">
        <v>87</v>
      </c>
      <c r="I184" s="640" t="s">
        <v>87</v>
      </c>
    </row>
    <row r="185" spans="1:9" ht="19.5" customHeight="1" x14ac:dyDescent="0.2">
      <c r="A185" s="600"/>
      <c r="B185" s="601"/>
      <c r="C185" s="602" t="s">
        <v>7</v>
      </c>
      <c r="D185" s="609"/>
      <c r="E185" s="609"/>
      <c r="F185" s="426" t="s">
        <v>2</v>
      </c>
      <c r="G185" s="427">
        <v>0</v>
      </c>
      <c r="H185" s="640"/>
      <c r="I185" s="640"/>
    </row>
    <row r="186" spans="1:9" ht="19.5" customHeight="1" x14ac:dyDescent="0.2">
      <c r="A186" s="600"/>
      <c r="B186" s="601"/>
      <c r="C186" s="602" t="s">
        <v>7</v>
      </c>
      <c r="D186" s="609"/>
      <c r="E186" s="609"/>
      <c r="F186" s="426" t="s">
        <v>5</v>
      </c>
      <c r="G186" s="427">
        <v>8456</v>
      </c>
      <c r="H186" s="640"/>
      <c r="I186" s="640"/>
    </row>
    <row r="187" spans="1:9" ht="19.5" customHeight="1" x14ac:dyDescent="0.2">
      <c r="A187" s="600" t="s">
        <v>315</v>
      </c>
      <c r="B187" s="602" t="s">
        <v>324</v>
      </c>
      <c r="C187" s="602" t="s">
        <v>7</v>
      </c>
      <c r="D187" s="609" t="s">
        <v>714</v>
      </c>
      <c r="E187" s="609" t="s">
        <v>715</v>
      </c>
      <c r="F187" s="601" t="s">
        <v>1</v>
      </c>
      <c r="G187" s="633">
        <v>8456</v>
      </c>
      <c r="H187" s="610" t="s">
        <v>411</v>
      </c>
      <c r="I187" s="611">
        <v>10</v>
      </c>
    </row>
    <row r="188" spans="1:9" ht="59.25" customHeight="1" x14ac:dyDescent="0.2">
      <c r="A188" s="600"/>
      <c r="B188" s="602"/>
      <c r="C188" s="602" t="s">
        <v>7</v>
      </c>
      <c r="D188" s="609"/>
      <c r="E188" s="609"/>
      <c r="F188" s="601"/>
      <c r="G188" s="633"/>
      <c r="H188" s="610"/>
      <c r="I188" s="611"/>
    </row>
    <row r="189" spans="1:9" ht="57.75" customHeight="1" x14ac:dyDescent="0.2">
      <c r="A189" s="600"/>
      <c r="B189" s="602"/>
      <c r="C189" s="602" t="s">
        <v>7</v>
      </c>
      <c r="D189" s="609"/>
      <c r="E189" s="609"/>
      <c r="F189" s="602" t="s">
        <v>5</v>
      </c>
      <c r="G189" s="629">
        <v>8456</v>
      </c>
      <c r="H189" s="434" t="s">
        <v>700</v>
      </c>
      <c r="I189" s="442">
        <v>1.4810000000000001</v>
      </c>
    </row>
    <row r="190" spans="1:9" ht="58.5" customHeight="1" x14ac:dyDescent="0.2">
      <c r="A190" s="600"/>
      <c r="B190" s="602"/>
      <c r="C190" s="602" t="s">
        <v>7</v>
      </c>
      <c r="D190" s="609"/>
      <c r="E190" s="609"/>
      <c r="F190" s="602"/>
      <c r="G190" s="629"/>
      <c r="H190" s="428" t="s">
        <v>413</v>
      </c>
      <c r="I190" s="443">
        <v>100</v>
      </c>
    </row>
    <row r="191" spans="1:9" s="11" customFormat="1" ht="21.75" customHeight="1" x14ac:dyDescent="0.2">
      <c r="A191" s="604" t="s">
        <v>124</v>
      </c>
      <c r="B191" s="601" t="s">
        <v>246</v>
      </c>
      <c r="C191" s="601" t="s">
        <v>0</v>
      </c>
      <c r="D191" s="613" t="s">
        <v>87</v>
      </c>
      <c r="E191" s="613" t="s">
        <v>87</v>
      </c>
      <c r="F191" s="423" t="s">
        <v>1</v>
      </c>
      <c r="G191" s="424">
        <v>769112.1</v>
      </c>
      <c r="H191" s="612" t="s">
        <v>90</v>
      </c>
      <c r="I191" s="612" t="s">
        <v>90</v>
      </c>
    </row>
    <row r="192" spans="1:9" s="11" customFormat="1" ht="21.75" customHeight="1" x14ac:dyDescent="0.2">
      <c r="A192" s="604"/>
      <c r="B192" s="601" t="s">
        <v>48</v>
      </c>
      <c r="C192" s="601" t="s">
        <v>0</v>
      </c>
      <c r="D192" s="613"/>
      <c r="E192" s="613"/>
      <c r="F192" s="423" t="s">
        <v>2</v>
      </c>
      <c r="G192" s="424">
        <v>769112.1</v>
      </c>
      <c r="H192" s="612"/>
      <c r="I192" s="612"/>
    </row>
    <row r="193" spans="1:9" s="11" customFormat="1" ht="21.75" customHeight="1" x14ac:dyDescent="0.2">
      <c r="A193" s="604"/>
      <c r="B193" s="601" t="s">
        <v>48</v>
      </c>
      <c r="C193" s="601" t="s">
        <v>7</v>
      </c>
      <c r="D193" s="613" t="s">
        <v>87</v>
      </c>
      <c r="E193" s="613" t="s">
        <v>87</v>
      </c>
      <c r="F193" s="423" t="s">
        <v>1</v>
      </c>
      <c r="G193" s="424">
        <v>0</v>
      </c>
      <c r="H193" s="612"/>
      <c r="I193" s="612"/>
    </row>
    <row r="194" spans="1:9" s="11" customFormat="1" ht="21.75" customHeight="1" x14ac:dyDescent="0.2">
      <c r="A194" s="604"/>
      <c r="B194" s="601" t="s">
        <v>48</v>
      </c>
      <c r="C194" s="601" t="s">
        <v>7</v>
      </c>
      <c r="D194" s="613"/>
      <c r="E194" s="613"/>
      <c r="F194" s="423" t="s">
        <v>2</v>
      </c>
      <c r="G194" s="424">
        <v>0</v>
      </c>
      <c r="H194" s="612"/>
      <c r="I194" s="612"/>
    </row>
    <row r="195" spans="1:9" s="11" customFormat="1" ht="21.75" customHeight="1" x14ac:dyDescent="0.2">
      <c r="A195" s="604"/>
      <c r="B195" s="601" t="s">
        <v>48</v>
      </c>
      <c r="C195" s="601" t="s">
        <v>9</v>
      </c>
      <c r="D195" s="613" t="s">
        <v>87</v>
      </c>
      <c r="E195" s="613" t="s">
        <v>87</v>
      </c>
      <c r="F195" s="423" t="s">
        <v>1</v>
      </c>
      <c r="G195" s="424">
        <v>769112.1</v>
      </c>
      <c r="H195" s="612"/>
      <c r="I195" s="612"/>
    </row>
    <row r="196" spans="1:9" s="11" customFormat="1" ht="43.5" customHeight="1" x14ac:dyDescent="0.2">
      <c r="A196" s="604"/>
      <c r="B196" s="601" t="s">
        <v>48</v>
      </c>
      <c r="C196" s="601" t="s">
        <v>9</v>
      </c>
      <c r="D196" s="613"/>
      <c r="E196" s="613"/>
      <c r="F196" s="423" t="s">
        <v>2</v>
      </c>
      <c r="G196" s="424">
        <v>769112.1</v>
      </c>
      <c r="H196" s="612"/>
      <c r="I196" s="612"/>
    </row>
    <row r="197" spans="1:9" ht="54.75" customHeight="1" x14ac:dyDescent="0.2">
      <c r="A197" s="600" t="s">
        <v>125</v>
      </c>
      <c r="B197" s="601" t="s">
        <v>247</v>
      </c>
      <c r="C197" s="602" t="s">
        <v>7</v>
      </c>
      <c r="D197" s="603" t="s">
        <v>87</v>
      </c>
      <c r="E197" s="603" t="s">
        <v>87</v>
      </c>
      <c r="F197" s="423" t="s">
        <v>1</v>
      </c>
      <c r="G197" s="424">
        <v>0</v>
      </c>
      <c r="H197" s="599" t="s">
        <v>90</v>
      </c>
      <c r="I197" s="599" t="s">
        <v>90</v>
      </c>
    </row>
    <row r="198" spans="1:9" ht="48.75" customHeight="1" x14ac:dyDescent="0.2">
      <c r="A198" s="600"/>
      <c r="B198" s="601" t="s">
        <v>49</v>
      </c>
      <c r="C198" s="602" t="s">
        <v>7</v>
      </c>
      <c r="D198" s="603"/>
      <c r="E198" s="603"/>
      <c r="F198" s="426" t="s">
        <v>2</v>
      </c>
      <c r="G198" s="427">
        <v>0</v>
      </c>
      <c r="H198" s="599"/>
      <c r="I198" s="599"/>
    </row>
    <row r="199" spans="1:9" ht="57" customHeight="1" x14ac:dyDescent="0.2">
      <c r="A199" s="600" t="s">
        <v>126</v>
      </c>
      <c r="B199" s="602" t="s">
        <v>206</v>
      </c>
      <c r="C199" s="602" t="s">
        <v>7</v>
      </c>
      <c r="D199" s="609" t="s">
        <v>714</v>
      </c>
      <c r="E199" s="609" t="s">
        <v>715</v>
      </c>
      <c r="F199" s="423" t="s">
        <v>1</v>
      </c>
      <c r="G199" s="424">
        <v>0</v>
      </c>
      <c r="H199" s="444" t="s">
        <v>704</v>
      </c>
      <c r="I199" s="445">
        <v>5</v>
      </c>
    </row>
    <row r="200" spans="1:9" ht="45.75" customHeight="1" x14ac:dyDescent="0.2">
      <c r="A200" s="600"/>
      <c r="B200" s="602" t="s">
        <v>50</v>
      </c>
      <c r="C200" s="602" t="s">
        <v>7</v>
      </c>
      <c r="D200" s="609"/>
      <c r="E200" s="609"/>
      <c r="F200" s="426" t="s">
        <v>2</v>
      </c>
      <c r="G200" s="427">
        <v>0</v>
      </c>
      <c r="H200" s="444" t="s">
        <v>415</v>
      </c>
      <c r="I200" s="445">
        <v>100</v>
      </c>
    </row>
    <row r="201" spans="1:9" ht="26.25" customHeight="1" x14ac:dyDescent="0.2">
      <c r="A201" s="600" t="s">
        <v>127</v>
      </c>
      <c r="B201" s="601" t="s">
        <v>248</v>
      </c>
      <c r="C201" s="602" t="s">
        <v>9</v>
      </c>
      <c r="D201" s="603" t="s">
        <v>87</v>
      </c>
      <c r="E201" s="603" t="s">
        <v>87</v>
      </c>
      <c r="F201" s="423" t="s">
        <v>1</v>
      </c>
      <c r="G201" s="424">
        <v>769112.1</v>
      </c>
      <c r="H201" s="599" t="s">
        <v>90</v>
      </c>
      <c r="I201" s="599" t="s">
        <v>90</v>
      </c>
    </row>
    <row r="202" spans="1:9" ht="41.25" customHeight="1" x14ac:dyDescent="0.2">
      <c r="A202" s="600"/>
      <c r="B202" s="601" t="s">
        <v>51</v>
      </c>
      <c r="C202" s="602" t="s">
        <v>9</v>
      </c>
      <c r="D202" s="603"/>
      <c r="E202" s="603"/>
      <c r="F202" s="426" t="s">
        <v>2</v>
      </c>
      <c r="G202" s="427">
        <v>769112.1</v>
      </c>
      <c r="H202" s="599"/>
      <c r="I202" s="599"/>
    </row>
    <row r="203" spans="1:9" ht="67.5" customHeight="1" x14ac:dyDescent="0.2">
      <c r="A203" s="600" t="s">
        <v>128</v>
      </c>
      <c r="B203" s="602" t="s">
        <v>249</v>
      </c>
      <c r="C203" s="602" t="s">
        <v>9</v>
      </c>
      <c r="D203" s="609" t="s">
        <v>714</v>
      </c>
      <c r="E203" s="609" t="s">
        <v>715</v>
      </c>
      <c r="F203" s="423" t="s">
        <v>1</v>
      </c>
      <c r="G203" s="424">
        <v>769112.1</v>
      </c>
      <c r="H203" s="446" t="s">
        <v>416</v>
      </c>
      <c r="I203" s="445">
        <v>1</v>
      </c>
    </row>
    <row r="204" spans="1:9" ht="43.5" customHeight="1" x14ac:dyDescent="0.2">
      <c r="A204" s="600"/>
      <c r="B204" s="602" t="s">
        <v>52</v>
      </c>
      <c r="C204" s="602" t="s">
        <v>9</v>
      </c>
      <c r="D204" s="609"/>
      <c r="E204" s="609"/>
      <c r="F204" s="426" t="s">
        <v>2</v>
      </c>
      <c r="G204" s="427">
        <v>769112.1</v>
      </c>
      <c r="H204" s="446" t="s">
        <v>417</v>
      </c>
      <c r="I204" s="445">
        <v>25</v>
      </c>
    </row>
    <row r="205" spans="1:9" s="11" customFormat="1" ht="18.75" customHeight="1" x14ac:dyDescent="0.2">
      <c r="A205" s="604" t="s">
        <v>720</v>
      </c>
      <c r="B205" s="601" t="s">
        <v>250</v>
      </c>
      <c r="C205" s="601" t="s">
        <v>7</v>
      </c>
      <c r="D205" s="613" t="s">
        <v>87</v>
      </c>
      <c r="E205" s="613" t="s">
        <v>87</v>
      </c>
      <c r="F205" s="423" t="s">
        <v>1</v>
      </c>
      <c r="G205" s="424">
        <v>112286.2</v>
      </c>
      <c r="H205" s="612" t="s">
        <v>90</v>
      </c>
      <c r="I205" s="612" t="s">
        <v>90</v>
      </c>
    </row>
    <row r="206" spans="1:9" s="11" customFormat="1" ht="18.75" customHeight="1" x14ac:dyDescent="0.2">
      <c r="A206" s="604"/>
      <c r="B206" s="601"/>
      <c r="C206" s="601" t="s">
        <v>7</v>
      </c>
      <c r="D206" s="613"/>
      <c r="E206" s="613"/>
      <c r="F206" s="423" t="s">
        <v>2</v>
      </c>
      <c r="G206" s="424">
        <v>64286.2</v>
      </c>
      <c r="H206" s="612"/>
      <c r="I206" s="612"/>
    </row>
    <row r="207" spans="1:9" s="11" customFormat="1" ht="18.75" customHeight="1" x14ac:dyDescent="0.2">
      <c r="A207" s="604"/>
      <c r="B207" s="601"/>
      <c r="C207" s="601" t="s">
        <v>7</v>
      </c>
      <c r="D207" s="613"/>
      <c r="E207" s="613"/>
      <c r="F207" s="423" t="s">
        <v>3</v>
      </c>
      <c r="G207" s="424">
        <v>48000</v>
      </c>
      <c r="H207" s="612"/>
      <c r="I207" s="612"/>
    </row>
    <row r="208" spans="1:9" ht="19.5" customHeight="1" x14ac:dyDescent="0.2">
      <c r="A208" s="600" t="s">
        <v>130</v>
      </c>
      <c r="B208" s="601" t="s">
        <v>251</v>
      </c>
      <c r="C208" s="602" t="s">
        <v>7</v>
      </c>
      <c r="D208" s="603" t="s">
        <v>87</v>
      </c>
      <c r="E208" s="603" t="s">
        <v>87</v>
      </c>
      <c r="F208" s="423" t="s">
        <v>1</v>
      </c>
      <c r="G208" s="424">
        <v>89000</v>
      </c>
      <c r="H208" s="599" t="s">
        <v>90</v>
      </c>
      <c r="I208" s="599" t="s">
        <v>90</v>
      </c>
    </row>
    <row r="209" spans="1:9" ht="19.5" customHeight="1" x14ac:dyDescent="0.2">
      <c r="A209" s="600"/>
      <c r="B209" s="601" t="s">
        <v>53</v>
      </c>
      <c r="C209" s="602" t="s">
        <v>7</v>
      </c>
      <c r="D209" s="603"/>
      <c r="E209" s="603"/>
      <c r="F209" s="426" t="s">
        <v>2</v>
      </c>
      <c r="G209" s="427">
        <v>41000</v>
      </c>
      <c r="H209" s="599"/>
      <c r="I209" s="599"/>
    </row>
    <row r="210" spans="1:9" ht="19.5" customHeight="1" x14ac:dyDescent="0.2">
      <c r="A210" s="600"/>
      <c r="B210" s="601" t="s">
        <v>53</v>
      </c>
      <c r="C210" s="602" t="s">
        <v>7</v>
      </c>
      <c r="D210" s="603"/>
      <c r="E210" s="603"/>
      <c r="F210" s="426" t="s">
        <v>3</v>
      </c>
      <c r="G210" s="427">
        <v>48000</v>
      </c>
      <c r="H210" s="599"/>
      <c r="I210" s="599"/>
    </row>
    <row r="211" spans="1:9" ht="22.5" customHeight="1" x14ac:dyDescent="0.2">
      <c r="A211" s="638" t="s">
        <v>131</v>
      </c>
      <c r="B211" s="639" t="s">
        <v>722</v>
      </c>
      <c r="C211" s="602" t="s">
        <v>7</v>
      </c>
      <c r="D211" s="609" t="s">
        <v>714</v>
      </c>
      <c r="E211" s="609" t="s">
        <v>715</v>
      </c>
      <c r="F211" s="423" t="s">
        <v>1</v>
      </c>
      <c r="G211" s="424">
        <v>89000</v>
      </c>
      <c r="H211" s="610" t="s">
        <v>418</v>
      </c>
      <c r="I211" s="611">
        <v>89</v>
      </c>
    </row>
    <row r="212" spans="1:9" ht="21" customHeight="1" x14ac:dyDescent="0.2">
      <c r="A212" s="638"/>
      <c r="B212" s="639" t="s">
        <v>55</v>
      </c>
      <c r="C212" s="602" t="s">
        <v>7</v>
      </c>
      <c r="D212" s="609"/>
      <c r="E212" s="609"/>
      <c r="F212" s="426" t="s">
        <v>2</v>
      </c>
      <c r="G212" s="427">
        <v>41000</v>
      </c>
      <c r="H212" s="610"/>
      <c r="I212" s="611"/>
    </row>
    <row r="213" spans="1:9" ht="64.5" customHeight="1" x14ac:dyDescent="0.2">
      <c r="A213" s="638"/>
      <c r="B213" s="639" t="s">
        <v>55</v>
      </c>
      <c r="C213" s="602" t="s">
        <v>7</v>
      </c>
      <c r="D213" s="609"/>
      <c r="E213" s="609"/>
      <c r="F213" s="426" t="s">
        <v>3</v>
      </c>
      <c r="G213" s="427">
        <v>48000</v>
      </c>
      <c r="H213" s="434" t="s">
        <v>419</v>
      </c>
      <c r="I213" s="435">
        <v>13.3</v>
      </c>
    </row>
    <row r="214" spans="1:9" ht="34.5" customHeight="1" x14ac:dyDescent="0.2">
      <c r="A214" s="600" t="s">
        <v>277</v>
      </c>
      <c r="B214" s="634" t="s">
        <v>327</v>
      </c>
      <c r="C214" s="635" t="s">
        <v>7</v>
      </c>
      <c r="D214" s="609" t="s">
        <v>90</v>
      </c>
      <c r="E214" s="609" t="s">
        <v>90</v>
      </c>
      <c r="F214" s="423" t="s">
        <v>1</v>
      </c>
      <c r="G214" s="424">
        <v>23286.2</v>
      </c>
      <c r="H214" s="599" t="s">
        <v>90</v>
      </c>
      <c r="I214" s="599" t="s">
        <v>90</v>
      </c>
    </row>
    <row r="215" spans="1:9" ht="48" customHeight="1" x14ac:dyDescent="0.2">
      <c r="A215" s="600"/>
      <c r="B215" s="634"/>
      <c r="C215" s="636"/>
      <c r="D215" s="609"/>
      <c r="E215" s="609"/>
      <c r="F215" s="426" t="s">
        <v>2</v>
      </c>
      <c r="G215" s="424">
        <v>23286.2</v>
      </c>
      <c r="H215" s="599"/>
      <c r="I215" s="599"/>
    </row>
    <row r="216" spans="1:9" ht="18.75" hidden="1" customHeight="1" x14ac:dyDescent="0.2">
      <c r="A216" s="600"/>
      <c r="B216" s="634"/>
      <c r="C216" s="637"/>
      <c r="D216" s="609"/>
      <c r="E216" s="609"/>
      <c r="F216" s="447" t="s">
        <v>5</v>
      </c>
      <c r="G216" s="424">
        <v>0</v>
      </c>
      <c r="H216" s="599"/>
      <c r="I216" s="599"/>
    </row>
    <row r="217" spans="1:9" ht="18.75" hidden="1" customHeight="1" x14ac:dyDescent="0.2">
      <c r="A217" s="600"/>
      <c r="B217" s="634"/>
      <c r="C217" s="602"/>
      <c r="D217" s="609"/>
      <c r="E217" s="609"/>
      <c r="F217" s="423" t="s">
        <v>1</v>
      </c>
      <c r="G217" s="448">
        <v>0</v>
      </c>
      <c r="H217" s="599"/>
      <c r="I217" s="599"/>
    </row>
    <row r="218" spans="1:9" ht="18.75" hidden="1" customHeight="1" x14ac:dyDescent="0.2">
      <c r="A218" s="600"/>
      <c r="B218" s="634"/>
      <c r="C218" s="602"/>
      <c r="D218" s="609"/>
      <c r="E218" s="609"/>
      <c r="F218" s="426" t="s">
        <v>2</v>
      </c>
      <c r="G218" s="427"/>
      <c r="H218" s="599"/>
      <c r="I218" s="599"/>
    </row>
    <row r="219" spans="1:9" ht="18.75" hidden="1" customHeight="1" x14ac:dyDescent="0.2">
      <c r="A219" s="600"/>
      <c r="B219" s="634"/>
      <c r="C219" s="602" t="s">
        <v>6</v>
      </c>
      <c r="D219" s="609"/>
      <c r="E219" s="609"/>
      <c r="F219" s="423" t="s">
        <v>1</v>
      </c>
      <c r="G219" s="424">
        <v>0</v>
      </c>
      <c r="H219" s="599"/>
      <c r="I219" s="599"/>
    </row>
    <row r="220" spans="1:9" ht="29.25" hidden="1" customHeight="1" x14ac:dyDescent="0.2">
      <c r="A220" s="600"/>
      <c r="B220" s="634"/>
      <c r="C220" s="602"/>
      <c r="D220" s="609"/>
      <c r="E220" s="609"/>
      <c r="F220" s="447" t="s">
        <v>5</v>
      </c>
      <c r="G220" s="427">
        <v>0</v>
      </c>
      <c r="H220" s="599"/>
      <c r="I220" s="599"/>
    </row>
    <row r="221" spans="1:9" ht="84.75" customHeight="1" x14ac:dyDescent="0.2">
      <c r="A221" s="600" t="s">
        <v>302</v>
      </c>
      <c r="B221" s="602" t="s">
        <v>207</v>
      </c>
      <c r="C221" s="602" t="s">
        <v>7</v>
      </c>
      <c r="D221" s="609" t="s">
        <v>714</v>
      </c>
      <c r="E221" s="609" t="s">
        <v>715</v>
      </c>
      <c r="F221" s="423" t="s">
        <v>1</v>
      </c>
      <c r="G221" s="424">
        <v>9990.2000000000007</v>
      </c>
      <c r="H221" s="434" t="s">
        <v>420</v>
      </c>
      <c r="I221" s="429">
        <v>400</v>
      </c>
    </row>
    <row r="222" spans="1:9" ht="111" customHeight="1" x14ac:dyDescent="0.2">
      <c r="A222" s="600"/>
      <c r="B222" s="602" t="s">
        <v>54</v>
      </c>
      <c r="C222" s="602" t="s">
        <v>7</v>
      </c>
      <c r="D222" s="609"/>
      <c r="E222" s="609"/>
      <c r="F222" s="426" t="s">
        <v>2</v>
      </c>
      <c r="G222" s="427">
        <v>9990.2000000000007</v>
      </c>
      <c r="H222" s="428" t="s">
        <v>421</v>
      </c>
      <c r="I222" s="429">
        <v>30</v>
      </c>
    </row>
    <row r="223" spans="1:9" ht="96.75" customHeight="1" x14ac:dyDescent="0.2">
      <c r="A223" s="600" t="s">
        <v>316</v>
      </c>
      <c r="B223" s="602" t="s">
        <v>209</v>
      </c>
      <c r="C223" s="602" t="s">
        <v>7</v>
      </c>
      <c r="D223" s="609" t="s">
        <v>714</v>
      </c>
      <c r="E223" s="609" t="s">
        <v>715</v>
      </c>
      <c r="F223" s="423" t="s">
        <v>1</v>
      </c>
      <c r="G223" s="424">
        <v>13296</v>
      </c>
      <c r="H223" s="434" t="s">
        <v>422</v>
      </c>
      <c r="I223" s="429">
        <v>340</v>
      </c>
    </row>
    <row r="224" spans="1:9" ht="83.25" customHeight="1" x14ac:dyDescent="0.2">
      <c r="A224" s="600"/>
      <c r="B224" s="602" t="s">
        <v>56</v>
      </c>
      <c r="C224" s="602" t="s">
        <v>7</v>
      </c>
      <c r="D224" s="609"/>
      <c r="E224" s="609"/>
      <c r="F224" s="426" t="s">
        <v>2</v>
      </c>
      <c r="G224" s="427">
        <v>13296</v>
      </c>
      <c r="H224" s="428" t="s">
        <v>423</v>
      </c>
      <c r="I224" s="429">
        <v>80</v>
      </c>
    </row>
    <row r="225" spans="1:9" ht="82.5" hidden="1" customHeight="1" outlineLevel="1" x14ac:dyDescent="0.2">
      <c r="A225" s="600" t="s">
        <v>445</v>
      </c>
      <c r="B225" s="602" t="s">
        <v>446</v>
      </c>
      <c r="C225" s="602" t="s">
        <v>6</v>
      </c>
      <c r="D225" s="609" t="s">
        <v>714</v>
      </c>
      <c r="E225" s="609" t="s">
        <v>715</v>
      </c>
      <c r="F225" s="423" t="s">
        <v>1</v>
      </c>
      <c r="G225" s="424">
        <v>0</v>
      </c>
      <c r="H225" s="434" t="s">
        <v>468</v>
      </c>
      <c r="I225" s="429"/>
    </row>
    <row r="226" spans="1:9" ht="92.25" hidden="1" customHeight="1" outlineLevel="1" x14ac:dyDescent="0.2">
      <c r="A226" s="600"/>
      <c r="B226" s="602"/>
      <c r="C226" s="602" t="s">
        <v>7</v>
      </c>
      <c r="D226" s="609"/>
      <c r="E226" s="609"/>
      <c r="F226" s="447" t="s">
        <v>5</v>
      </c>
      <c r="G226" s="427">
        <v>0</v>
      </c>
      <c r="H226" s="428" t="s">
        <v>478</v>
      </c>
      <c r="I226" s="429"/>
    </row>
    <row r="227" spans="1:9" s="11" customFormat="1" ht="17.25" customHeight="1" collapsed="1" x14ac:dyDescent="0.2">
      <c r="A227" s="604" t="s">
        <v>132</v>
      </c>
      <c r="B227" s="601" t="s">
        <v>252</v>
      </c>
      <c r="C227" s="601" t="s">
        <v>0</v>
      </c>
      <c r="D227" s="613" t="s">
        <v>87</v>
      </c>
      <c r="E227" s="613" t="s">
        <v>87</v>
      </c>
      <c r="F227" s="423" t="s">
        <v>1</v>
      </c>
      <c r="G227" s="424">
        <v>833625.3</v>
      </c>
      <c r="H227" s="612" t="s">
        <v>90</v>
      </c>
      <c r="I227" s="612" t="s">
        <v>90</v>
      </c>
    </row>
    <row r="228" spans="1:9" s="11" customFormat="1" ht="17.25" customHeight="1" x14ac:dyDescent="0.2">
      <c r="A228" s="604"/>
      <c r="B228" s="601" t="s">
        <v>57</v>
      </c>
      <c r="C228" s="601" t="s">
        <v>0</v>
      </c>
      <c r="D228" s="613"/>
      <c r="E228" s="613"/>
      <c r="F228" s="423" t="s">
        <v>2</v>
      </c>
      <c r="G228" s="424">
        <v>88690.299999999988</v>
      </c>
      <c r="H228" s="612"/>
      <c r="I228" s="612"/>
    </row>
    <row r="229" spans="1:9" s="11" customFormat="1" ht="17.25" customHeight="1" x14ac:dyDescent="0.2">
      <c r="A229" s="604"/>
      <c r="B229" s="601" t="s">
        <v>57</v>
      </c>
      <c r="C229" s="601" t="s">
        <v>0</v>
      </c>
      <c r="D229" s="613"/>
      <c r="E229" s="613"/>
      <c r="F229" s="423" t="s">
        <v>3</v>
      </c>
      <c r="G229" s="424">
        <v>744935</v>
      </c>
      <c r="H229" s="612"/>
      <c r="I229" s="612"/>
    </row>
    <row r="230" spans="1:9" s="11" customFormat="1" ht="17.25" customHeight="1" x14ac:dyDescent="0.2">
      <c r="A230" s="604"/>
      <c r="B230" s="601" t="s">
        <v>57</v>
      </c>
      <c r="C230" s="601" t="s">
        <v>7</v>
      </c>
      <c r="D230" s="613" t="s">
        <v>87</v>
      </c>
      <c r="E230" s="613" t="s">
        <v>87</v>
      </c>
      <c r="F230" s="423" t="s">
        <v>1</v>
      </c>
      <c r="G230" s="424">
        <v>833625.3</v>
      </c>
      <c r="H230" s="612"/>
      <c r="I230" s="612"/>
    </row>
    <row r="231" spans="1:9" s="11" customFormat="1" ht="17.25" customHeight="1" x14ac:dyDescent="0.2">
      <c r="A231" s="604"/>
      <c r="B231" s="601" t="s">
        <v>57</v>
      </c>
      <c r="C231" s="601" t="s">
        <v>7</v>
      </c>
      <c r="D231" s="613"/>
      <c r="E231" s="613"/>
      <c r="F231" s="423" t="s">
        <v>2</v>
      </c>
      <c r="G231" s="424">
        <v>88690.299999999988</v>
      </c>
      <c r="H231" s="612"/>
      <c r="I231" s="612"/>
    </row>
    <row r="232" spans="1:9" s="11" customFormat="1" ht="17.25" customHeight="1" x14ac:dyDescent="0.2">
      <c r="A232" s="604"/>
      <c r="B232" s="601" t="s">
        <v>57</v>
      </c>
      <c r="C232" s="601" t="s">
        <v>7</v>
      </c>
      <c r="D232" s="613"/>
      <c r="E232" s="613"/>
      <c r="F232" s="423" t="s">
        <v>3</v>
      </c>
      <c r="G232" s="424">
        <v>744935</v>
      </c>
      <c r="H232" s="612"/>
      <c r="I232" s="612"/>
    </row>
    <row r="233" spans="1:9" ht="18" customHeight="1" x14ac:dyDescent="0.2">
      <c r="A233" s="600" t="s">
        <v>133</v>
      </c>
      <c r="B233" s="601" t="s">
        <v>253</v>
      </c>
      <c r="C233" s="602" t="s">
        <v>7</v>
      </c>
      <c r="D233" s="603" t="s">
        <v>87</v>
      </c>
      <c r="E233" s="603" t="s">
        <v>87</v>
      </c>
      <c r="F233" s="423" t="s">
        <v>1</v>
      </c>
      <c r="G233" s="424">
        <v>49483.199999999997</v>
      </c>
      <c r="H233" s="599" t="s">
        <v>90</v>
      </c>
      <c r="I233" s="599" t="s">
        <v>90</v>
      </c>
    </row>
    <row r="234" spans="1:9" ht="30.75" customHeight="1" x14ac:dyDescent="0.2">
      <c r="A234" s="600"/>
      <c r="B234" s="601" t="s">
        <v>58</v>
      </c>
      <c r="C234" s="602" t="s">
        <v>7</v>
      </c>
      <c r="D234" s="603"/>
      <c r="E234" s="603"/>
      <c r="F234" s="426" t="s">
        <v>2</v>
      </c>
      <c r="G234" s="427">
        <v>49483.199999999997</v>
      </c>
      <c r="H234" s="599"/>
      <c r="I234" s="599"/>
    </row>
    <row r="235" spans="1:9" ht="21" customHeight="1" x14ac:dyDescent="0.2">
      <c r="A235" s="600" t="s">
        <v>134</v>
      </c>
      <c r="B235" s="602" t="s">
        <v>210</v>
      </c>
      <c r="C235" s="602" t="s">
        <v>7</v>
      </c>
      <c r="D235" s="630" t="s">
        <v>714</v>
      </c>
      <c r="E235" s="630" t="s">
        <v>715</v>
      </c>
      <c r="F235" s="601" t="s">
        <v>1</v>
      </c>
      <c r="G235" s="633">
        <v>33651.9</v>
      </c>
      <c r="H235" s="610" t="s">
        <v>424</v>
      </c>
      <c r="I235" s="611">
        <v>105</v>
      </c>
    </row>
    <row r="236" spans="1:9" ht="21" customHeight="1" x14ac:dyDescent="0.2">
      <c r="A236" s="600"/>
      <c r="B236" s="602"/>
      <c r="C236" s="602"/>
      <c r="D236" s="631"/>
      <c r="E236" s="631"/>
      <c r="F236" s="601"/>
      <c r="G236" s="633"/>
      <c r="H236" s="610"/>
      <c r="I236" s="611"/>
    </row>
    <row r="237" spans="1:9" ht="42.75" customHeight="1" x14ac:dyDescent="0.2">
      <c r="A237" s="600"/>
      <c r="B237" s="602"/>
      <c r="C237" s="602" t="s">
        <v>7</v>
      </c>
      <c r="D237" s="631"/>
      <c r="E237" s="631"/>
      <c r="F237" s="601"/>
      <c r="G237" s="633"/>
      <c r="H237" s="610"/>
      <c r="I237" s="611"/>
    </row>
    <row r="238" spans="1:9" ht="30.75" customHeight="1" x14ac:dyDescent="0.2">
      <c r="A238" s="600"/>
      <c r="B238" s="602"/>
      <c r="C238" s="602" t="s">
        <v>7</v>
      </c>
      <c r="D238" s="631"/>
      <c r="E238" s="631"/>
      <c r="F238" s="602" t="s">
        <v>2</v>
      </c>
      <c r="G238" s="629">
        <v>33651.9</v>
      </c>
      <c r="H238" s="610" t="s">
        <v>425</v>
      </c>
      <c r="I238" s="611">
        <v>95</v>
      </c>
    </row>
    <row r="239" spans="1:9" ht="65.25" customHeight="1" x14ac:dyDescent="0.2">
      <c r="A239" s="600"/>
      <c r="B239" s="602"/>
      <c r="C239" s="602" t="s">
        <v>7</v>
      </c>
      <c r="D239" s="631"/>
      <c r="E239" s="631"/>
      <c r="F239" s="602"/>
      <c r="G239" s="629"/>
      <c r="H239" s="610"/>
      <c r="I239" s="611"/>
    </row>
    <row r="240" spans="1:9" ht="78.75" customHeight="1" x14ac:dyDescent="0.2">
      <c r="A240" s="600"/>
      <c r="B240" s="602"/>
      <c r="C240" s="602" t="s">
        <v>7</v>
      </c>
      <c r="D240" s="632"/>
      <c r="E240" s="632"/>
      <c r="F240" s="602"/>
      <c r="G240" s="629"/>
      <c r="H240" s="428" t="s">
        <v>341</v>
      </c>
      <c r="I240" s="429">
        <v>95</v>
      </c>
    </row>
    <row r="241" spans="1:9" ht="60.75" customHeight="1" x14ac:dyDescent="0.2">
      <c r="A241" s="600" t="s">
        <v>135</v>
      </c>
      <c r="B241" s="602" t="s">
        <v>211</v>
      </c>
      <c r="C241" s="602" t="s">
        <v>7</v>
      </c>
      <c r="D241" s="609" t="s">
        <v>714</v>
      </c>
      <c r="E241" s="609" t="s">
        <v>715</v>
      </c>
      <c r="F241" s="423" t="s">
        <v>1</v>
      </c>
      <c r="G241" s="424">
        <v>15831.3</v>
      </c>
      <c r="H241" s="428" t="s">
        <v>228</v>
      </c>
      <c r="I241" s="429">
        <v>17</v>
      </c>
    </row>
    <row r="242" spans="1:9" ht="16.5" customHeight="1" x14ac:dyDescent="0.2">
      <c r="A242" s="600"/>
      <c r="B242" s="602" t="s">
        <v>59</v>
      </c>
      <c r="C242" s="602" t="s">
        <v>7</v>
      </c>
      <c r="D242" s="609"/>
      <c r="E242" s="609"/>
      <c r="F242" s="602" t="s">
        <v>2</v>
      </c>
      <c r="G242" s="629">
        <v>15831.3</v>
      </c>
      <c r="H242" s="610" t="s">
        <v>229</v>
      </c>
      <c r="I242" s="611">
        <v>14550</v>
      </c>
    </row>
    <row r="243" spans="1:9" ht="12.75" customHeight="1" x14ac:dyDescent="0.2">
      <c r="A243" s="600"/>
      <c r="B243" s="602" t="s">
        <v>59</v>
      </c>
      <c r="C243" s="602" t="s">
        <v>7</v>
      </c>
      <c r="D243" s="609"/>
      <c r="E243" s="609"/>
      <c r="F243" s="602"/>
      <c r="G243" s="629"/>
      <c r="H243" s="610"/>
      <c r="I243" s="611"/>
    </row>
    <row r="244" spans="1:9" ht="12.75" customHeight="1" x14ac:dyDescent="0.2">
      <c r="A244" s="600"/>
      <c r="B244" s="602" t="s">
        <v>59</v>
      </c>
      <c r="C244" s="602" t="s">
        <v>7</v>
      </c>
      <c r="D244" s="609"/>
      <c r="E244" s="609"/>
      <c r="F244" s="602"/>
      <c r="G244" s="629"/>
      <c r="H244" s="610" t="s">
        <v>342</v>
      </c>
      <c r="I244" s="611">
        <v>100</v>
      </c>
    </row>
    <row r="245" spans="1:9" ht="21.75" customHeight="1" x14ac:dyDescent="0.2">
      <c r="A245" s="600"/>
      <c r="B245" s="602" t="s">
        <v>59</v>
      </c>
      <c r="C245" s="602" t="s">
        <v>7</v>
      </c>
      <c r="D245" s="609"/>
      <c r="E245" s="609"/>
      <c r="F245" s="602"/>
      <c r="G245" s="629"/>
      <c r="H245" s="610"/>
      <c r="I245" s="611"/>
    </row>
    <row r="246" spans="1:9" ht="23.25" customHeight="1" x14ac:dyDescent="0.2">
      <c r="A246" s="600" t="s">
        <v>278</v>
      </c>
      <c r="B246" s="601" t="s">
        <v>469</v>
      </c>
      <c r="C246" s="602" t="s">
        <v>7</v>
      </c>
      <c r="D246" s="609" t="s">
        <v>714</v>
      </c>
      <c r="E246" s="609" t="s">
        <v>715</v>
      </c>
      <c r="F246" s="423" t="s">
        <v>1</v>
      </c>
      <c r="G246" s="424">
        <v>784142.1</v>
      </c>
      <c r="H246" s="609" t="s">
        <v>90</v>
      </c>
      <c r="I246" s="611" t="s">
        <v>90</v>
      </c>
    </row>
    <row r="247" spans="1:9" ht="23.25" customHeight="1" x14ac:dyDescent="0.2">
      <c r="A247" s="600"/>
      <c r="B247" s="601"/>
      <c r="C247" s="602" t="s">
        <v>7</v>
      </c>
      <c r="D247" s="609"/>
      <c r="E247" s="609"/>
      <c r="F247" s="426" t="s">
        <v>2</v>
      </c>
      <c r="G247" s="427">
        <v>39207.1</v>
      </c>
      <c r="H247" s="609"/>
      <c r="I247" s="611"/>
    </row>
    <row r="248" spans="1:9" ht="73.5" customHeight="1" x14ac:dyDescent="0.2">
      <c r="A248" s="600"/>
      <c r="B248" s="601"/>
      <c r="C248" s="602" t="s">
        <v>7</v>
      </c>
      <c r="D248" s="609"/>
      <c r="E248" s="609"/>
      <c r="F248" s="426" t="s">
        <v>3</v>
      </c>
      <c r="G248" s="427">
        <v>744935</v>
      </c>
      <c r="H248" s="609"/>
      <c r="I248" s="611"/>
    </row>
    <row r="249" spans="1:9" ht="35.25" customHeight="1" x14ac:dyDescent="0.2">
      <c r="A249" s="600" t="s">
        <v>279</v>
      </c>
      <c r="B249" s="602" t="s">
        <v>328</v>
      </c>
      <c r="C249" s="602" t="s">
        <v>7</v>
      </c>
      <c r="D249" s="609" t="s">
        <v>714</v>
      </c>
      <c r="E249" s="609" t="s">
        <v>715</v>
      </c>
      <c r="F249" s="423" t="s">
        <v>1</v>
      </c>
      <c r="G249" s="424">
        <v>784142.1</v>
      </c>
      <c r="H249" s="610" t="s">
        <v>343</v>
      </c>
      <c r="I249" s="611">
        <v>80</v>
      </c>
    </row>
    <row r="250" spans="1:9" ht="96.75" customHeight="1" x14ac:dyDescent="0.2">
      <c r="A250" s="600"/>
      <c r="B250" s="602"/>
      <c r="C250" s="602" t="s">
        <v>7</v>
      </c>
      <c r="D250" s="609"/>
      <c r="E250" s="609"/>
      <c r="F250" s="426" t="s">
        <v>2</v>
      </c>
      <c r="G250" s="427">
        <v>39207.1</v>
      </c>
      <c r="H250" s="610"/>
      <c r="I250" s="611"/>
    </row>
    <row r="251" spans="1:9" ht="144" customHeight="1" x14ac:dyDescent="0.2">
      <c r="A251" s="600"/>
      <c r="B251" s="602"/>
      <c r="C251" s="602" t="s">
        <v>7</v>
      </c>
      <c r="D251" s="609"/>
      <c r="E251" s="609"/>
      <c r="F251" s="426" t="s">
        <v>3</v>
      </c>
      <c r="G251" s="427">
        <v>744935</v>
      </c>
      <c r="H251" s="434" t="s">
        <v>344</v>
      </c>
      <c r="I251" s="429">
        <v>77</v>
      </c>
    </row>
    <row r="252" spans="1:9" s="11" customFormat="1" ht="15.75" customHeight="1" x14ac:dyDescent="0.2">
      <c r="A252" s="604" t="s">
        <v>136</v>
      </c>
      <c r="B252" s="601" t="s">
        <v>186</v>
      </c>
      <c r="C252" s="601" t="s">
        <v>0</v>
      </c>
      <c r="D252" s="613" t="s">
        <v>87</v>
      </c>
      <c r="E252" s="613" t="s">
        <v>87</v>
      </c>
      <c r="F252" s="423" t="s">
        <v>1</v>
      </c>
      <c r="G252" s="424">
        <v>3869786.3</v>
      </c>
      <c r="H252" s="612" t="s">
        <v>90</v>
      </c>
      <c r="I252" s="612" t="s">
        <v>90</v>
      </c>
    </row>
    <row r="253" spans="1:9" s="11" customFormat="1" ht="15.75" customHeight="1" x14ac:dyDescent="0.2">
      <c r="A253" s="604"/>
      <c r="B253" s="601" t="s">
        <v>60</v>
      </c>
      <c r="C253" s="601" t="s">
        <v>0</v>
      </c>
      <c r="D253" s="613"/>
      <c r="E253" s="613"/>
      <c r="F253" s="423" t="s">
        <v>2</v>
      </c>
      <c r="G253" s="424">
        <v>2793776.5</v>
      </c>
      <c r="H253" s="612"/>
      <c r="I253" s="612"/>
    </row>
    <row r="254" spans="1:9" s="11" customFormat="1" ht="15.75" customHeight="1" x14ac:dyDescent="0.2">
      <c r="A254" s="604"/>
      <c r="B254" s="601" t="s">
        <v>60</v>
      </c>
      <c r="C254" s="601" t="s">
        <v>0</v>
      </c>
      <c r="D254" s="613"/>
      <c r="E254" s="613"/>
      <c r="F254" s="423" t="s">
        <v>3</v>
      </c>
      <c r="G254" s="424">
        <v>1076009.8</v>
      </c>
      <c r="H254" s="612"/>
      <c r="I254" s="612"/>
    </row>
    <row r="255" spans="1:9" s="11" customFormat="1" ht="15.75" customHeight="1" x14ac:dyDescent="0.2">
      <c r="A255" s="604"/>
      <c r="B255" s="601" t="s">
        <v>60</v>
      </c>
      <c r="C255" s="601" t="s">
        <v>7</v>
      </c>
      <c r="D255" s="613" t="s">
        <v>87</v>
      </c>
      <c r="E255" s="613" t="s">
        <v>87</v>
      </c>
      <c r="F255" s="423" t="s">
        <v>1</v>
      </c>
      <c r="G255" s="424">
        <v>2262984.2000000002</v>
      </c>
      <c r="H255" s="612"/>
      <c r="I255" s="612"/>
    </row>
    <row r="256" spans="1:9" s="11" customFormat="1" ht="15.75" customHeight="1" x14ac:dyDescent="0.2">
      <c r="A256" s="604"/>
      <c r="B256" s="601" t="s">
        <v>60</v>
      </c>
      <c r="C256" s="601" t="s">
        <v>7</v>
      </c>
      <c r="D256" s="613"/>
      <c r="E256" s="613"/>
      <c r="F256" s="423" t="s">
        <v>2</v>
      </c>
      <c r="G256" s="424">
        <v>1210727.3999999999</v>
      </c>
      <c r="H256" s="612"/>
      <c r="I256" s="612"/>
    </row>
    <row r="257" spans="1:9" s="11" customFormat="1" ht="15.75" customHeight="1" x14ac:dyDescent="0.2">
      <c r="A257" s="604"/>
      <c r="B257" s="601" t="s">
        <v>60</v>
      </c>
      <c r="C257" s="601" t="s">
        <v>7</v>
      </c>
      <c r="D257" s="613"/>
      <c r="E257" s="613"/>
      <c r="F257" s="423" t="s">
        <v>3</v>
      </c>
      <c r="G257" s="424">
        <v>1052256.8</v>
      </c>
      <c r="H257" s="612"/>
      <c r="I257" s="612"/>
    </row>
    <row r="258" spans="1:9" s="11" customFormat="1" ht="15.75" customHeight="1" x14ac:dyDescent="0.2">
      <c r="A258" s="604"/>
      <c r="B258" s="601" t="s">
        <v>60</v>
      </c>
      <c r="C258" s="601" t="s">
        <v>9</v>
      </c>
      <c r="D258" s="613" t="s">
        <v>87</v>
      </c>
      <c r="E258" s="613" t="s">
        <v>87</v>
      </c>
      <c r="F258" s="423" t="s">
        <v>1</v>
      </c>
      <c r="G258" s="424">
        <v>1606802.1</v>
      </c>
      <c r="H258" s="612"/>
      <c r="I258" s="612"/>
    </row>
    <row r="259" spans="1:9" s="11" customFormat="1" ht="15.75" customHeight="1" x14ac:dyDescent="0.2">
      <c r="A259" s="604"/>
      <c r="B259" s="601" t="s">
        <v>60</v>
      </c>
      <c r="C259" s="601" t="s">
        <v>9</v>
      </c>
      <c r="D259" s="613"/>
      <c r="E259" s="613"/>
      <c r="F259" s="423" t="s">
        <v>2</v>
      </c>
      <c r="G259" s="424">
        <v>1583049.1</v>
      </c>
      <c r="H259" s="612"/>
      <c r="I259" s="612"/>
    </row>
    <row r="260" spans="1:9" s="11" customFormat="1" ht="21.75" customHeight="1" x14ac:dyDescent="0.2">
      <c r="A260" s="604"/>
      <c r="B260" s="601" t="s">
        <v>60</v>
      </c>
      <c r="C260" s="601" t="s">
        <v>9</v>
      </c>
      <c r="D260" s="613"/>
      <c r="E260" s="613"/>
      <c r="F260" s="423" t="s">
        <v>3</v>
      </c>
      <c r="G260" s="424">
        <v>23753</v>
      </c>
      <c r="H260" s="612"/>
      <c r="I260" s="612"/>
    </row>
    <row r="261" spans="1:9" ht="16.5" customHeight="1" x14ac:dyDescent="0.2">
      <c r="A261" s="600" t="s">
        <v>137</v>
      </c>
      <c r="B261" s="601" t="s">
        <v>254</v>
      </c>
      <c r="C261" s="602" t="s">
        <v>7</v>
      </c>
      <c r="D261" s="603" t="s">
        <v>87</v>
      </c>
      <c r="E261" s="603" t="s">
        <v>87</v>
      </c>
      <c r="F261" s="423" t="s">
        <v>1</v>
      </c>
      <c r="G261" s="424">
        <v>1212500</v>
      </c>
      <c r="H261" s="599" t="s">
        <v>90</v>
      </c>
      <c r="I261" s="599" t="s">
        <v>90</v>
      </c>
    </row>
    <row r="262" spans="1:9" ht="16.5" customHeight="1" x14ac:dyDescent="0.2">
      <c r="A262" s="600"/>
      <c r="B262" s="601" t="s">
        <v>61</v>
      </c>
      <c r="C262" s="602" t="s">
        <v>7</v>
      </c>
      <c r="D262" s="603"/>
      <c r="E262" s="603"/>
      <c r="F262" s="426" t="s">
        <v>2</v>
      </c>
      <c r="G262" s="427">
        <v>1210727.3999999999</v>
      </c>
      <c r="H262" s="599"/>
      <c r="I262" s="599"/>
    </row>
    <row r="263" spans="1:9" ht="34.5" customHeight="1" x14ac:dyDescent="0.2">
      <c r="A263" s="600"/>
      <c r="B263" s="601" t="s">
        <v>61</v>
      </c>
      <c r="C263" s="602" t="s">
        <v>7</v>
      </c>
      <c r="D263" s="603"/>
      <c r="E263" s="603"/>
      <c r="F263" s="426" t="s">
        <v>3</v>
      </c>
      <c r="G263" s="427">
        <v>1772.6</v>
      </c>
      <c r="H263" s="599"/>
      <c r="I263" s="599"/>
    </row>
    <row r="264" spans="1:9" ht="32.25" customHeight="1" x14ac:dyDescent="0.2">
      <c r="A264" s="600" t="s">
        <v>138</v>
      </c>
      <c r="B264" s="602" t="s">
        <v>212</v>
      </c>
      <c r="C264" s="602" t="s">
        <v>7</v>
      </c>
      <c r="D264" s="609" t="s">
        <v>714</v>
      </c>
      <c r="E264" s="609" t="s">
        <v>715</v>
      </c>
      <c r="F264" s="423" t="s">
        <v>1</v>
      </c>
      <c r="G264" s="424">
        <v>269804.5</v>
      </c>
      <c r="H264" s="434" t="s">
        <v>345</v>
      </c>
      <c r="I264" s="429">
        <v>47000</v>
      </c>
    </row>
    <row r="265" spans="1:9" ht="49.5" customHeight="1" x14ac:dyDescent="0.2">
      <c r="A265" s="600"/>
      <c r="B265" s="602" t="s">
        <v>62</v>
      </c>
      <c r="C265" s="602" t="s">
        <v>7</v>
      </c>
      <c r="D265" s="609"/>
      <c r="E265" s="609"/>
      <c r="F265" s="426" t="s">
        <v>2</v>
      </c>
      <c r="G265" s="427">
        <v>269804.5</v>
      </c>
      <c r="H265" s="434" t="s">
        <v>346</v>
      </c>
      <c r="I265" s="429">
        <v>0</v>
      </c>
    </row>
    <row r="266" spans="1:9" ht="75" customHeight="1" x14ac:dyDescent="0.2">
      <c r="A266" s="600" t="s">
        <v>139</v>
      </c>
      <c r="B266" s="602" t="s">
        <v>213</v>
      </c>
      <c r="C266" s="602" t="s">
        <v>7</v>
      </c>
      <c r="D266" s="609" t="s">
        <v>714</v>
      </c>
      <c r="E266" s="609" t="s">
        <v>715</v>
      </c>
      <c r="F266" s="423" t="s">
        <v>1</v>
      </c>
      <c r="G266" s="424">
        <v>65489.4</v>
      </c>
      <c r="H266" s="434" t="s">
        <v>347</v>
      </c>
      <c r="I266" s="429">
        <v>1</v>
      </c>
    </row>
    <row r="267" spans="1:9" ht="94.5" customHeight="1" x14ac:dyDescent="0.2">
      <c r="A267" s="600"/>
      <c r="B267" s="602" t="s">
        <v>63</v>
      </c>
      <c r="C267" s="602" t="s">
        <v>7</v>
      </c>
      <c r="D267" s="609"/>
      <c r="E267" s="609"/>
      <c r="F267" s="426" t="s">
        <v>2</v>
      </c>
      <c r="G267" s="427">
        <v>65489.4</v>
      </c>
      <c r="H267" s="434" t="s">
        <v>166</v>
      </c>
      <c r="I267" s="429">
        <v>100</v>
      </c>
    </row>
    <row r="268" spans="1:9" s="409" customFormat="1" ht="33.75" hidden="1" customHeight="1" x14ac:dyDescent="0.2">
      <c r="A268" s="605"/>
      <c r="B268" s="606" t="s">
        <v>470</v>
      </c>
      <c r="C268" s="607" t="s">
        <v>7</v>
      </c>
      <c r="D268" s="608"/>
      <c r="E268" s="608"/>
      <c r="F268" s="449" t="s">
        <v>1</v>
      </c>
      <c r="G268" s="450"/>
      <c r="H268" s="451" t="s">
        <v>483</v>
      </c>
      <c r="I268" s="452"/>
    </row>
    <row r="269" spans="1:9" s="409" customFormat="1" ht="46.5" hidden="1" customHeight="1" x14ac:dyDescent="0.2">
      <c r="A269" s="605"/>
      <c r="B269" s="606"/>
      <c r="C269" s="607" t="s">
        <v>7</v>
      </c>
      <c r="D269" s="608"/>
      <c r="E269" s="608"/>
      <c r="F269" s="453" t="s">
        <v>2</v>
      </c>
      <c r="G269" s="454"/>
      <c r="H269" s="455" t="s">
        <v>484</v>
      </c>
      <c r="I269" s="452"/>
    </row>
    <row r="270" spans="1:9" s="8" customFormat="1" ht="83.25" hidden="1" customHeight="1" x14ac:dyDescent="0.2">
      <c r="A270" s="605"/>
      <c r="B270" s="606" t="s">
        <v>701</v>
      </c>
      <c r="C270" s="607" t="s">
        <v>7</v>
      </c>
      <c r="D270" s="619"/>
      <c r="E270" s="608"/>
      <c r="F270" s="449" t="s">
        <v>1</v>
      </c>
      <c r="G270" s="456"/>
      <c r="H270" s="451" t="s">
        <v>692</v>
      </c>
      <c r="I270" s="452"/>
    </row>
    <row r="271" spans="1:9" s="8" customFormat="1" ht="57" hidden="1" customHeight="1" x14ac:dyDescent="0.2">
      <c r="A271" s="605"/>
      <c r="B271" s="606"/>
      <c r="C271" s="607"/>
      <c r="D271" s="619"/>
      <c r="E271" s="608"/>
      <c r="F271" s="453" t="s">
        <v>2</v>
      </c>
      <c r="G271" s="457"/>
      <c r="H271" s="455" t="s">
        <v>702</v>
      </c>
      <c r="I271" s="452"/>
    </row>
    <row r="272" spans="1:9" s="8" customFormat="1" ht="68.25" hidden="1" customHeight="1" x14ac:dyDescent="0.2">
      <c r="A272" s="649"/>
      <c r="B272" s="652" t="s">
        <v>707</v>
      </c>
      <c r="C272" s="645" t="s">
        <v>7</v>
      </c>
      <c r="D272" s="656" t="s">
        <v>698</v>
      </c>
      <c r="E272" s="659" t="s">
        <v>89</v>
      </c>
      <c r="F272" s="449" t="s">
        <v>1</v>
      </c>
      <c r="G272" s="456">
        <v>0</v>
      </c>
      <c r="H272" s="455" t="s">
        <v>706</v>
      </c>
      <c r="I272" s="452"/>
    </row>
    <row r="273" spans="1:9" s="8" customFormat="1" ht="68.25" hidden="1" customHeight="1" x14ac:dyDescent="0.2">
      <c r="A273" s="650"/>
      <c r="B273" s="653"/>
      <c r="C273" s="655"/>
      <c r="D273" s="657"/>
      <c r="E273" s="660"/>
      <c r="F273" s="645" t="s">
        <v>2</v>
      </c>
      <c r="G273" s="647"/>
      <c r="H273" s="455" t="s">
        <v>727</v>
      </c>
      <c r="I273" s="452"/>
    </row>
    <row r="274" spans="1:9" s="8" customFormat="1" ht="33" hidden="1" customHeight="1" x14ac:dyDescent="0.2">
      <c r="A274" s="651"/>
      <c r="B274" s="654"/>
      <c r="C274" s="646"/>
      <c r="D274" s="658"/>
      <c r="E274" s="661"/>
      <c r="F274" s="646"/>
      <c r="G274" s="648"/>
      <c r="H274" s="455" t="s">
        <v>708</v>
      </c>
      <c r="I274" s="452"/>
    </row>
    <row r="275" spans="1:9" ht="81" customHeight="1" x14ac:dyDescent="0.2">
      <c r="A275" s="600" t="s">
        <v>140</v>
      </c>
      <c r="B275" s="602" t="s">
        <v>214</v>
      </c>
      <c r="C275" s="602" t="s">
        <v>7</v>
      </c>
      <c r="D275" s="609" t="s">
        <v>714</v>
      </c>
      <c r="E275" s="609" t="s">
        <v>715</v>
      </c>
      <c r="F275" s="423" t="s">
        <v>1</v>
      </c>
      <c r="G275" s="424">
        <v>277296.90000000002</v>
      </c>
      <c r="H275" s="434" t="s">
        <v>348</v>
      </c>
      <c r="I275" s="429">
        <v>70</v>
      </c>
    </row>
    <row r="276" spans="1:9" ht="79.5" customHeight="1" x14ac:dyDescent="0.2">
      <c r="A276" s="600"/>
      <c r="B276" s="602" t="s">
        <v>64</v>
      </c>
      <c r="C276" s="602" t="s">
        <v>7</v>
      </c>
      <c r="D276" s="609"/>
      <c r="E276" s="609"/>
      <c r="F276" s="426" t="s">
        <v>2</v>
      </c>
      <c r="G276" s="427">
        <v>277296.90000000002</v>
      </c>
      <c r="H276" s="434" t="s">
        <v>349</v>
      </c>
      <c r="I276" s="429">
        <v>100</v>
      </c>
    </row>
    <row r="277" spans="1:9" ht="67.5" customHeight="1" x14ac:dyDescent="0.2">
      <c r="A277" s="600" t="s">
        <v>141</v>
      </c>
      <c r="B277" s="602" t="s">
        <v>215</v>
      </c>
      <c r="C277" s="602" t="s">
        <v>7</v>
      </c>
      <c r="D277" s="609" t="s">
        <v>714</v>
      </c>
      <c r="E277" s="609" t="s">
        <v>715</v>
      </c>
      <c r="F277" s="423" t="s">
        <v>1</v>
      </c>
      <c r="G277" s="424">
        <v>342021.39999999997</v>
      </c>
      <c r="H277" s="434" t="s">
        <v>350</v>
      </c>
      <c r="I277" s="429">
        <v>42</v>
      </c>
    </row>
    <row r="278" spans="1:9" ht="45" customHeight="1" x14ac:dyDescent="0.2">
      <c r="A278" s="600"/>
      <c r="B278" s="602" t="s">
        <v>65</v>
      </c>
      <c r="C278" s="602" t="s">
        <v>7</v>
      </c>
      <c r="D278" s="609"/>
      <c r="E278" s="609"/>
      <c r="F278" s="426" t="s">
        <v>2</v>
      </c>
      <c r="G278" s="427">
        <v>342021.39999999997</v>
      </c>
      <c r="H278" s="434" t="s">
        <v>351</v>
      </c>
      <c r="I278" s="429">
        <v>6</v>
      </c>
    </row>
    <row r="279" spans="1:9" ht="42" customHeight="1" x14ac:dyDescent="0.2">
      <c r="A279" s="627" t="s">
        <v>142</v>
      </c>
      <c r="B279" s="602" t="s">
        <v>216</v>
      </c>
      <c r="C279" s="602" t="s">
        <v>7</v>
      </c>
      <c r="D279" s="609" t="s">
        <v>714</v>
      </c>
      <c r="E279" s="609" t="s">
        <v>715</v>
      </c>
      <c r="F279" s="423" t="s">
        <v>1</v>
      </c>
      <c r="G279" s="424">
        <v>6578.9</v>
      </c>
      <c r="H279" s="434" t="s">
        <v>352</v>
      </c>
      <c r="I279" s="429">
        <v>250</v>
      </c>
    </row>
    <row r="280" spans="1:9" ht="86.25" customHeight="1" x14ac:dyDescent="0.2">
      <c r="A280" s="628"/>
      <c r="B280" s="602" t="s">
        <v>66</v>
      </c>
      <c r="C280" s="602" t="s">
        <v>7</v>
      </c>
      <c r="D280" s="609"/>
      <c r="E280" s="609"/>
      <c r="F280" s="426" t="s">
        <v>2</v>
      </c>
      <c r="G280" s="427">
        <v>6578.9</v>
      </c>
      <c r="H280" s="434" t="s">
        <v>353</v>
      </c>
      <c r="I280" s="429">
        <v>100</v>
      </c>
    </row>
    <row r="281" spans="1:9" ht="59.25" customHeight="1" x14ac:dyDescent="0.2">
      <c r="A281" s="623" t="s">
        <v>143</v>
      </c>
      <c r="B281" s="602" t="s">
        <v>217</v>
      </c>
      <c r="C281" s="602" t="s">
        <v>7</v>
      </c>
      <c r="D281" s="609" t="s">
        <v>714</v>
      </c>
      <c r="E281" s="609" t="s">
        <v>715</v>
      </c>
      <c r="F281" s="423" t="s">
        <v>1</v>
      </c>
      <c r="G281" s="424">
        <v>96060.4</v>
      </c>
      <c r="H281" s="434" t="s">
        <v>426</v>
      </c>
      <c r="I281" s="429">
        <v>7408</v>
      </c>
    </row>
    <row r="282" spans="1:9" ht="53.25" customHeight="1" x14ac:dyDescent="0.2">
      <c r="A282" s="624"/>
      <c r="B282" s="602" t="s">
        <v>67</v>
      </c>
      <c r="C282" s="602" t="s">
        <v>7</v>
      </c>
      <c r="D282" s="609"/>
      <c r="E282" s="609"/>
      <c r="F282" s="602" t="s">
        <v>2</v>
      </c>
      <c r="G282" s="629">
        <v>96060.4</v>
      </c>
      <c r="H282" s="428" t="s">
        <v>226</v>
      </c>
      <c r="I282" s="429">
        <v>1650</v>
      </c>
    </row>
    <row r="283" spans="1:9" ht="13.5" customHeight="1" x14ac:dyDescent="0.2">
      <c r="A283" s="624"/>
      <c r="B283" s="602" t="s">
        <v>67</v>
      </c>
      <c r="C283" s="602" t="s">
        <v>7</v>
      </c>
      <c r="D283" s="609"/>
      <c r="E283" s="609"/>
      <c r="F283" s="602"/>
      <c r="G283" s="629"/>
      <c r="H283" s="610" t="s">
        <v>354</v>
      </c>
      <c r="I283" s="611">
        <v>98</v>
      </c>
    </row>
    <row r="284" spans="1:9" ht="15" customHeight="1" x14ac:dyDescent="0.2">
      <c r="A284" s="625"/>
      <c r="B284" s="602" t="s">
        <v>67</v>
      </c>
      <c r="C284" s="602" t="s">
        <v>7</v>
      </c>
      <c r="D284" s="609"/>
      <c r="E284" s="609"/>
      <c r="F284" s="602"/>
      <c r="G284" s="629"/>
      <c r="H284" s="610"/>
      <c r="I284" s="611"/>
    </row>
    <row r="285" spans="1:9" ht="22.5" customHeight="1" x14ac:dyDescent="0.2">
      <c r="A285" s="623" t="s">
        <v>717</v>
      </c>
      <c r="B285" s="602" t="s">
        <v>218</v>
      </c>
      <c r="C285" s="602" t="s">
        <v>7</v>
      </c>
      <c r="D285" s="609" t="s">
        <v>714</v>
      </c>
      <c r="E285" s="609" t="s">
        <v>715</v>
      </c>
      <c r="F285" s="423" t="s">
        <v>1</v>
      </c>
      <c r="G285" s="424">
        <v>1772.6</v>
      </c>
      <c r="H285" s="610" t="s">
        <v>167</v>
      </c>
      <c r="I285" s="611">
        <v>290</v>
      </c>
    </row>
    <row r="286" spans="1:9" ht="22.5" customHeight="1" x14ac:dyDescent="0.2">
      <c r="A286" s="624"/>
      <c r="B286" s="602" t="s">
        <v>68</v>
      </c>
      <c r="C286" s="602" t="s">
        <v>7</v>
      </c>
      <c r="D286" s="609"/>
      <c r="E286" s="609"/>
      <c r="F286" s="426" t="s">
        <v>2</v>
      </c>
      <c r="G286" s="427">
        <v>0</v>
      </c>
      <c r="H286" s="610"/>
      <c r="I286" s="611"/>
    </row>
    <row r="287" spans="1:9" ht="59.25" customHeight="1" x14ac:dyDescent="0.2">
      <c r="A287" s="625"/>
      <c r="B287" s="602" t="s">
        <v>68</v>
      </c>
      <c r="C287" s="602" t="s">
        <v>7</v>
      </c>
      <c r="D287" s="609"/>
      <c r="E287" s="609"/>
      <c r="F287" s="426" t="s">
        <v>3</v>
      </c>
      <c r="G287" s="427">
        <v>1772.6</v>
      </c>
      <c r="H287" s="434" t="s">
        <v>355</v>
      </c>
      <c r="I287" s="429">
        <v>0</v>
      </c>
    </row>
    <row r="288" spans="1:9" ht="66.75" customHeight="1" x14ac:dyDescent="0.2">
      <c r="A288" s="600" t="s">
        <v>145</v>
      </c>
      <c r="B288" s="602" t="s">
        <v>219</v>
      </c>
      <c r="C288" s="602" t="s">
        <v>7</v>
      </c>
      <c r="D288" s="609" t="s">
        <v>714</v>
      </c>
      <c r="E288" s="609" t="s">
        <v>715</v>
      </c>
      <c r="F288" s="423" t="s">
        <v>1</v>
      </c>
      <c r="G288" s="424">
        <v>146525.9</v>
      </c>
      <c r="H288" s="434" t="s">
        <v>356</v>
      </c>
      <c r="I288" s="429">
        <v>58</v>
      </c>
    </row>
    <row r="289" spans="1:9" ht="86.25" customHeight="1" x14ac:dyDescent="0.2">
      <c r="A289" s="600"/>
      <c r="B289" s="602" t="s">
        <v>69</v>
      </c>
      <c r="C289" s="602" t="s">
        <v>7</v>
      </c>
      <c r="D289" s="609"/>
      <c r="E289" s="609"/>
      <c r="F289" s="426" t="s">
        <v>2</v>
      </c>
      <c r="G289" s="427">
        <v>146525.9</v>
      </c>
      <c r="H289" s="434" t="s">
        <v>357</v>
      </c>
      <c r="I289" s="429">
        <v>5</v>
      </c>
    </row>
    <row r="290" spans="1:9" ht="39" customHeight="1" x14ac:dyDescent="0.2">
      <c r="A290" s="600" t="s">
        <v>146</v>
      </c>
      <c r="B290" s="602" t="s">
        <v>220</v>
      </c>
      <c r="C290" s="602" t="s">
        <v>7</v>
      </c>
      <c r="D290" s="609" t="s">
        <v>714</v>
      </c>
      <c r="E290" s="609" t="s">
        <v>715</v>
      </c>
      <c r="F290" s="423" t="s">
        <v>1</v>
      </c>
      <c r="G290" s="424">
        <v>3750</v>
      </c>
      <c r="H290" s="434" t="s">
        <v>352</v>
      </c>
      <c r="I290" s="429">
        <v>150</v>
      </c>
    </row>
    <row r="291" spans="1:9" ht="65.25" customHeight="1" x14ac:dyDescent="0.2">
      <c r="A291" s="600"/>
      <c r="B291" s="602" t="s">
        <v>70</v>
      </c>
      <c r="C291" s="602" t="s">
        <v>7</v>
      </c>
      <c r="D291" s="609"/>
      <c r="E291" s="609"/>
      <c r="F291" s="426" t="s">
        <v>2</v>
      </c>
      <c r="G291" s="427">
        <v>3750</v>
      </c>
      <c r="H291" s="434" t="s">
        <v>353</v>
      </c>
      <c r="I291" s="429">
        <v>100</v>
      </c>
    </row>
    <row r="292" spans="1:9" ht="90.75" customHeight="1" x14ac:dyDescent="0.2">
      <c r="A292" s="627" t="s">
        <v>557</v>
      </c>
      <c r="B292" s="620" t="s">
        <v>337</v>
      </c>
      <c r="C292" s="602" t="s">
        <v>7</v>
      </c>
      <c r="D292" s="609" t="s">
        <v>714</v>
      </c>
      <c r="E292" s="609" t="s">
        <v>715</v>
      </c>
      <c r="F292" s="423" t="s">
        <v>1</v>
      </c>
      <c r="G292" s="424">
        <v>3200</v>
      </c>
      <c r="H292" s="434" t="s">
        <v>358</v>
      </c>
      <c r="I292" s="443">
        <v>71</v>
      </c>
    </row>
    <row r="293" spans="1:9" ht="102" customHeight="1" x14ac:dyDescent="0.2">
      <c r="A293" s="628"/>
      <c r="B293" s="620"/>
      <c r="C293" s="602" t="s">
        <v>7</v>
      </c>
      <c r="D293" s="609"/>
      <c r="E293" s="609"/>
      <c r="F293" s="426" t="s">
        <v>2</v>
      </c>
      <c r="G293" s="427">
        <v>3200</v>
      </c>
      <c r="H293" s="434" t="s">
        <v>359</v>
      </c>
      <c r="I293" s="443">
        <v>50</v>
      </c>
    </row>
    <row r="294" spans="1:9" s="8" customFormat="1" ht="30.75" hidden="1" customHeight="1" x14ac:dyDescent="0.2">
      <c r="A294" s="605" t="s">
        <v>559</v>
      </c>
      <c r="B294" s="607" t="s">
        <v>536</v>
      </c>
      <c r="C294" s="607" t="s">
        <v>7</v>
      </c>
      <c r="D294" s="626" t="s">
        <v>716</v>
      </c>
      <c r="E294" s="608" t="s">
        <v>715</v>
      </c>
      <c r="F294" s="449" t="s">
        <v>1</v>
      </c>
      <c r="G294" s="450"/>
      <c r="H294" s="451" t="s">
        <v>662</v>
      </c>
      <c r="I294" s="452"/>
    </row>
    <row r="295" spans="1:9" s="8" customFormat="1" ht="44.25" hidden="1" customHeight="1" x14ac:dyDescent="0.2">
      <c r="A295" s="605"/>
      <c r="B295" s="607"/>
      <c r="C295" s="607"/>
      <c r="D295" s="626"/>
      <c r="E295" s="608"/>
      <c r="F295" s="453" t="s">
        <v>2</v>
      </c>
      <c r="G295" s="454"/>
      <c r="H295" s="455" t="s">
        <v>664</v>
      </c>
      <c r="I295" s="452"/>
    </row>
    <row r="296" spans="1:9" s="8" customFormat="1" ht="54" hidden="1" customHeight="1" x14ac:dyDescent="0.2">
      <c r="A296" s="605" t="s">
        <v>705</v>
      </c>
      <c r="B296" s="607" t="s">
        <v>537</v>
      </c>
      <c r="C296" s="607" t="s">
        <v>7</v>
      </c>
      <c r="D296" s="626" t="s">
        <v>716</v>
      </c>
      <c r="E296" s="608" t="s">
        <v>715</v>
      </c>
      <c r="F296" s="449" t="s">
        <v>1</v>
      </c>
      <c r="G296" s="450"/>
      <c r="H296" s="451" t="s">
        <v>665</v>
      </c>
      <c r="I296" s="452"/>
    </row>
    <row r="297" spans="1:9" s="8" customFormat="1" ht="14.25" hidden="1" customHeight="1" x14ac:dyDescent="0.2">
      <c r="A297" s="605"/>
      <c r="B297" s="607"/>
      <c r="C297" s="607"/>
      <c r="D297" s="626"/>
      <c r="E297" s="608"/>
      <c r="F297" s="453" t="s">
        <v>2</v>
      </c>
      <c r="G297" s="454"/>
      <c r="H297" s="455" t="s">
        <v>666</v>
      </c>
      <c r="I297" s="452"/>
    </row>
    <row r="298" spans="1:9" ht="19.5" customHeight="1" x14ac:dyDescent="0.2">
      <c r="A298" s="600" t="s">
        <v>281</v>
      </c>
      <c r="B298" s="615" t="s">
        <v>269</v>
      </c>
      <c r="C298" s="602" t="s">
        <v>7</v>
      </c>
      <c r="D298" s="609" t="s">
        <v>714</v>
      </c>
      <c r="E298" s="609" t="s">
        <v>715</v>
      </c>
      <c r="F298" s="423" t="s">
        <v>1</v>
      </c>
      <c r="G298" s="424">
        <v>832023.4</v>
      </c>
      <c r="H298" s="599" t="s">
        <v>90</v>
      </c>
      <c r="I298" s="599" t="s">
        <v>90</v>
      </c>
    </row>
    <row r="299" spans="1:9" ht="19.5" customHeight="1" x14ac:dyDescent="0.2">
      <c r="A299" s="600"/>
      <c r="B299" s="615"/>
      <c r="C299" s="602" t="s">
        <v>7</v>
      </c>
      <c r="D299" s="609"/>
      <c r="E299" s="609"/>
      <c r="F299" s="426" t="s">
        <v>2</v>
      </c>
      <c r="G299" s="427">
        <v>0</v>
      </c>
      <c r="H299" s="599"/>
      <c r="I299" s="599"/>
    </row>
    <row r="300" spans="1:9" ht="19.5" customHeight="1" x14ac:dyDescent="0.2">
      <c r="A300" s="600"/>
      <c r="B300" s="615"/>
      <c r="C300" s="602" t="s">
        <v>7</v>
      </c>
      <c r="D300" s="609"/>
      <c r="E300" s="609"/>
      <c r="F300" s="426" t="s">
        <v>3</v>
      </c>
      <c r="G300" s="427">
        <v>832023.4</v>
      </c>
      <c r="H300" s="599"/>
      <c r="I300" s="599"/>
    </row>
    <row r="301" spans="1:9" ht="25.5" customHeight="1" x14ac:dyDescent="0.2">
      <c r="A301" s="600" t="s">
        <v>282</v>
      </c>
      <c r="B301" s="622" t="s">
        <v>329</v>
      </c>
      <c r="C301" s="602" t="s">
        <v>7</v>
      </c>
      <c r="D301" s="609" t="s">
        <v>714</v>
      </c>
      <c r="E301" s="609" t="s">
        <v>715</v>
      </c>
      <c r="F301" s="423" t="s">
        <v>1</v>
      </c>
      <c r="G301" s="424">
        <v>832023.4</v>
      </c>
      <c r="H301" s="610" t="s">
        <v>317</v>
      </c>
      <c r="I301" s="611">
        <v>30</v>
      </c>
    </row>
    <row r="302" spans="1:9" ht="39.75" customHeight="1" x14ac:dyDescent="0.2">
      <c r="A302" s="600"/>
      <c r="B302" s="622"/>
      <c r="C302" s="602" t="s">
        <v>7</v>
      </c>
      <c r="D302" s="609"/>
      <c r="E302" s="609"/>
      <c r="F302" s="426" t="s">
        <v>2</v>
      </c>
      <c r="G302" s="427">
        <v>0</v>
      </c>
      <c r="H302" s="610"/>
      <c r="I302" s="611"/>
    </row>
    <row r="303" spans="1:9" ht="74.25" customHeight="1" x14ac:dyDescent="0.2">
      <c r="A303" s="600"/>
      <c r="B303" s="622"/>
      <c r="C303" s="602" t="s">
        <v>7</v>
      </c>
      <c r="D303" s="609"/>
      <c r="E303" s="609"/>
      <c r="F303" s="426" t="s">
        <v>3</v>
      </c>
      <c r="G303" s="427">
        <v>832023.4</v>
      </c>
      <c r="H303" s="434" t="s">
        <v>349</v>
      </c>
      <c r="I303" s="429">
        <v>100</v>
      </c>
    </row>
    <row r="304" spans="1:9" ht="22.5" customHeight="1" x14ac:dyDescent="0.2">
      <c r="A304" s="600" t="s">
        <v>283</v>
      </c>
      <c r="B304" s="615" t="s">
        <v>270</v>
      </c>
      <c r="C304" s="602" t="s">
        <v>7</v>
      </c>
      <c r="D304" s="609" t="s">
        <v>714</v>
      </c>
      <c r="E304" s="609" t="s">
        <v>715</v>
      </c>
      <c r="F304" s="423" t="s">
        <v>1</v>
      </c>
      <c r="G304" s="424">
        <v>218460.79999999999</v>
      </c>
      <c r="H304" s="599" t="s">
        <v>90</v>
      </c>
      <c r="I304" s="599" t="s">
        <v>90</v>
      </c>
    </row>
    <row r="305" spans="1:9" ht="18" customHeight="1" x14ac:dyDescent="0.2">
      <c r="A305" s="600"/>
      <c r="B305" s="615"/>
      <c r="C305" s="602" t="s">
        <v>7</v>
      </c>
      <c r="D305" s="609"/>
      <c r="E305" s="609"/>
      <c r="F305" s="426" t="s">
        <v>2</v>
      </c>
      <c r="G305" s="441">
        <v>0</v>
      </c>
      <c r="H305" s="599"/>
      <c r="I305" s="599"/>
    </row>
    <row r="306" spans="1:9" ht="21.75" customHeight="1" x14ac:dyDescent="0.2">
      <c r="A306" s="600"/>
      <c r="B306" s="615"/>
      <c r="C306" s="602" t="s">
        <v>7</v>
      </c>
      <c r="D306" s="609"/>
      <c r="E306" s="609"/>
      <c r="F306" s="426" t="s">
        <v>3</v>
      </c>
      <c r="G306" s="441">
        <v>218460.79999999999</v>
      </c>
      <c r="H306" s="599"/>
      <c r="I306" s="599"/>
    </row>
    <row r="307" spans="1:9" ht="17.25" customHeight="1" x14ac:dyDescent="0.2">
      <c r="A307" s="600" t="s">
        <v>293</v>
      </c>
      <c r="B307" s="620" t="s">
        <v>330</v>
      </c>
      <c r="C307" s="602" t="s">
        <v>7</v>
      </c>
      <c r="D307" s="609" t="s">
        <v>714</v>
      </c>
      <c r="E307" s="609" t="s">
        <v>715</v>
      </c>
      <c r="F307" s="423" t="s">
        <v>1</v>
      </c>
      <c r="G307" s="424">
        <v>218460.79999999999</v>
      </c>
      <c r="H307" s="610" t="s">
        <v>317</v>
      </c>
      <c r="I307" s="611">
        <v>10</v>
      </c>
    </row>
    <row r="308" spans="1:9" ht="53.25" customHeight="1" x14ac:dyDescent="0.2">
      <c r="A308" s="600"/>
      <c r="B308" s="620"/>
      <c r="C308" s="602" t="s">
        <v>7</v>
      </c>
      <c r="D308" s="609"/>
      <c r="E308" s="609"/>
      <c r="F308" s="426" t="s">
        <v>2</v>
      </c>
      <c r="G308" s="441">
        <v>0</v>
      </c>
      <c r="H308" s="610"/>
      <c r="I308" s="611"/>
    </row>
    <row r="309" spans="1:9" ht="72.75" customHeight="1" x14ac:dyDescent="0.2">
      <c r="A309" s="600"/>
      <c r="B309" s="620"/>
      <c r="C309" s="602" t="s">
        <v>7</v>
      </c>
      <c r="D309" s="609"/>
      <c r="E309" s="609"/>
      <c r="F309" s="426" t="s">
        <v>3</v>
      </c>
      <c r="G309" s="441">
        <v>218460.79999999999</v>
      </c>
      <c r="H309" s="434" t="s">
        <v>349</v>
      </c>
      <c r="I309" s="429">
        <v>100</v>
      </c>
    </row>
    <row r="310" spans="1:9" ht="18.75" customHeight="1" x14ac:dyDescent="0.2">
      <c r="A310" s="600" t="s">
        <v>284</v>
      </c>
      <c r="B310" s="601" t="s">
        <v>271</v>
      </c>
      <c r="C310" s="602" t="s">
        <v>0</v>
      </c>
      <c r="D310" s="599" t="s">
        <v>90</v>
      </c>
      <c r="E310" s="599" t="s">
        <v>90</v>
      </c>
      <c r="F310" s="423" t="s">
        <v>1</v>
      </c>
      <c r="G310" s="424">
        <v>23753</v>
      </c>
      <c r="H310" s="599" t="s">
        <v>90</v>
      </c>
      <c r="I310" s="599" t="s">
        <v>90</v>
      </c>
    </row>
    <row r="311" spans="1:9" ht="18.75" customHeight="1" x14ac:dyDescent="0.2">
      <c r="A311" s="600"/>
      <c r="B311" s="601"/>
      <c r="C311" s="602"/>
      <c r="D311" s="599"/>
      <c r="E311" s="599"/>
      <c r="F311" s="426" t="s">
        <v>2</v>
      </c>
      <c r="G311" s="427">
        <v>0</v>
      </c>
      <c r="H311" s="599"/>
      <c r="I311" s="599"/>
    </row>
    <row r="312" spans="1:9" ht="18.75" customHeight="1" x14ac:dyDescent="0.2">
      <c r="A312" s="600"/>
      <c r="B312" s="601"/>
      <c r="C312" s="602"/>
      <c r="D312" s="599"/>
      <c r="E312" s="599"/>
      <c r="F312" s="426" t="s">
        <v>3</v>
      </c>
      <c r="G312" s="427">
        <v>23753</v>
      </c>
      <c r="H312" s="599"/>
      <c r="I312" s="599"/>
    </row>
    <row r="313" spans="1:9" ht="18.75" customHeight="1" x14ac:dyDescent="0.2">
      <c r="A313" s="600"/>
      <c r="B313" s="601"/>
      <c r="C313" s="602" t="s">
        <v>7</v>
      </c>
      <c r="D313" s="599"/>
      <c r="E313" s="599"/>
      <c r="F313" s="423" t="s">
        <v>1</v>
      </c>
      <c r="G313" s="424">
        <v>0</v>
      </c>
      <c r="H313" s="599"/>
      <c r="I313" s="599"/>
    </row>
    <row r="314" spans="1:9" ht="18.75" customHeight="1" x14ac:dyDescent="0.2">
      <c r="A314" s="600"/>
      <c r="B314" s="601"/>
      <c r="C314" s="602"/>
      <c r="D314" s="599"/>
      <c r="E314" s="599"/>
      <c r="F314" s="426" t="s">
        <v>2</v>
      </c>
      <c r="G314" s="427">
        <v>0</v>
      </c>
      <c r="H314" s="599"/>
      <c r="I314" s="599"/>
    </row>
    <row r="315" spans="1:9" ht="18.75" customHeight="1" x14ac:dyDescent="0.2">
      <c r="A315" s="600"/>
      <c r="B315" s="601"/>
      <c r="C315" s="602"/>
      <c r="D315" s="599"/>
      <c r="E315" s="599"/>
      <c r="F315" s="426" t="s">
        <v>3</v>
      </c>
      <c r="G315" s="427">
        <v>0</v>
      </c>
      <c r="H315" s="599"/>
      <c r="I315" s="599"/>
    </row>
    <row r="316" spans="1:9" ht="18.75" customHeight="1" x14ac:dyDescent="0.2">
      <c r="A316" s="600"/>
      <c r="B316" s="601"/>
      <c r="C316" s="602" t="s">
        <v>9</v>
      </c>
      <c r="D316" s="599"/>
      <c r="E316" s="599"/>
      <c r="F316" s="423" t="s">
        <v>1</v>
      </c>
      <c r="G316" s="424">
        <v>23753</v>
      </c>
      <c r="H316" s="599"/>
      <c r="I316" s="599"/>
    </row>
    <row r="317" spans="1:9" ht="18.75" customHeight="1" x14ac:dyDescent="0.2">
      <c r="A317" s="600"/>
      <c r="B317" s="601"/>
      <c r="C317" s="602"/>
      <c r="D317" s="599"/>
      <c r="E317" s="599"/>
      <c r="F317" s="426" t="s">
        <v>2</v>
      </c>
      <c r="G317" s="427">
        <v>0</v>
      </c>
      <c r="H317" s="599"/>
      <c r="I317" s="599"/>
    </row>
    <row r="318" spans="1:9" ht="18.75" customHeight="1" x14ac:dyDescent="0.2">
      <c r="A318" s="600"/>
      <c r="B318" s="601"/>
      <c r="C318" s="602"/>
      <c r="D318" s="599"/>
      <c r="E318" s="599"/>
      <c r="F318" s="426" t="s">
        <v>3</v>
      </c>
      <c r="G318" s="441">
        <v>23753</v>
      </c>
      <c r="H318" s="599"/>
      <c r="I318" s="599"/>
    </row>
    <row r="319" spans="1:9" s="8" customFormat="1" ht="29.25" hidden="1" customHeight="1" x14ac:dyDescent="0.2">
      <c r="A319" s="605"/>
      <c r="B319" s="607" t="s">
        <v>331</v>
      </c>
      <c r="C319" s="607" t="s">
        <v>7</v>
      </c>
      <c r="D319" s="608" t="s">
        <v>714</v>
      </c>
      <c r="E319" s="608" t="s">
        <v>715</v>
      </c>
      <c r="F319" s="449" t="s">
        <v>1</v>
      </c>
      <c r="G319" s="450">
        <v>0</v>
      </c>
      <c r="H319" s="621" t="s">
        <v>360</v>
      </c>
      <c r="I319" s="619"/>
    </row>
    <row r="320" spans="1:9" s="8" customFormat="1" ht="12" hidden="1" customHeight="1" x14ac:dyDescent="0.2">
      <c r="A320" s="605"/>
      <c r="B320" s="607"/>
      <c r="C320" s="607" t="s">
        <v>7</v>
      </c>
      <c r="D320" s="608"/>
      <c r="E320" s="608"/>
      <c r="F320" s="453" t="s">
        <v>2</v>
      </c>
      <c r="G320" s="454">
        <v>0</v>
      </c>
      <c r="H320" s="621"/>
      <c r="I320" s="619"/>
    </row>
    <row r="321" spans="1:10" s="8" customFormat="1" ht="45" hidden="1" customHeight="1" x14ac:dyDescent="0.2">
      <c r="A321" s="605"/>
      <c r="B321" s="607"/>
      <c r="C321" s="607" t="s">
        <v>7</v>
      </c>
      <c r="D321" s="608"/>
      <c r="E321" s="608"/>
      <c r="F321" s="453" t="s">
        <v>3</v>
      </c>
      <c r="G321" s="454">
        <v>0</v>
      </c>
      <c r="H321" s="451" t="s">
        <v>427</v>
      </c>
      <c r="I321" s="452"/>
    </row>
    <row r="322" spans="1:10" ht="19.5" customHeight="1" x14ac:dyDescent="0.2">
      <c r="A322" s="600" t="s">
        <v>291</v>
      </c>
      <c r="B322" s="620" t="s">
        <v>332</v>
      </c>
      <c r="C322" s="602" t="s">
        <v>9</v>
      </c>
      <c r="D322" s="609" t="s">
        <v>714</v>
      </c>
      <c r="E322" s="609" t="s">
        <v>715</v>
      </c>
      <c r="F322" s="423" t="s">
        <v>1</v>
      </c>
      <c r="G322" s="424">
        <v>23753</v>
      </c>
      <c r="H322" s="610" t="s">
        <v>428</v>
      </c>
      <c r="I322" s="609">
        <v>3</v>
      </c>
    </row>
    <row r="323" spans="1:10" ht="21.75" customHeight="1" x14ac:dyDescent="0.2">
      <c r="A323" s="600"/>
      <c r="B323" s="620"/>
      <c r="C323" s="602" t="s">
        <v>7</v>
      </c>
      <c r="D323" s="609"/>
      <c r="E323" s="609"/>
      <c r="F323" s="426" t="s">
        <v>2</v>
      </c>
      <c r="G323" s="427">
        <v>0</v>
      </c>
      <c r="H323" s="610"/>
      <c r="I323" s="609"/>
    </row>
    <row r="324" spans="1:10" ht="69" customHeight="1" x14ac:dyDescent="0.2">
      <c r="A324" s="600"/>
      <c r="B324" s="620"/>
      <c r="C324" s="602" t="s">
        <v>7</v>
      </c>
      <c r="D324" s="609"/>
      <c r="E324" s="609"/>
      <c r="F324" s="426" t="s">
        <v>3</v>
      </c>
      <c r="G324" s="427">
        <v>23753</v>
      </c>
      <c r="H324" s="434" t="s">
        <v>429</v>
      </c>
      <c r="I324" s="443">
        <v>100</v>
      </c>
    </row>
    <row r="325" spans="1:10" ht="21.75" customHeight="1" x14ac:dyDescent="0.2">
      <c r="A325" s="600" t="s">
        <v>285</v>
      </c>
      <c r="B325" s="601" t="s">
        <v>712</v>
      </c>
      <c r="C325" s="602" t="s">
        <v>9</v>
      </c>
      <c r="D325" s="609" t="s">
        <v>714</v>
      </c>
      <c r="E325" s="609" t="s">
        <v>715</v>
      </c>
      <c r="F325" s="423" t="s">
        <v>1</v>
      </c>
      <c r="G325" s="458">
        <v>177834.8</v>
      </c>
      <c r="H325" s="599" t="s">
        <v>90</v>
      </c>
      <c r="I325" s="599" t="s">
        <v>90</v>
      </c>
    </row>
    <row r="326" spans="1:10" ht="57" customHeight="1" x14ac:dyDescent="0.2">
      <c r="A326" s="600"/>
      <c r="B326" s="601"/>
      <c r="C326" s="602"/>
      <c r="D326" s="609"/>
      <c r="E326" s="609"/>
      <c r="F326" s="426" t="s">
        <v>2</v>
      </c>
      <c r="G326" s="441">
        <v>177834.8</v>
      </c>
      <c r="H326" s="599"/>
      <c r="I326" s="599"/>
    </row>
    <row r="327" spans="1:10" ht="67.5" customHeight="1" x14ac:dyDescent="0.2">
      <c r="A327" s="600" t="s">
        <v>286</v>
      </c>
      <c r="B327" s="602" t="s">
        <v>713</v>
      </c>
      <c r="C327" s="602" t="s">
        <v>9</v>
      </c>
      <c r="D327" s="609" t="s">
        <v>714</v>
      </c>
      <c r="E327" s="609" t="s">
        <v>715</v>
      </c>
      <c r="F327" s="423" t="s">
        <v>1</v>
      </c>
      <c r="G327" s="458">
        <v>177834.8</v>
      </c>
      <c r="H327" s="434" t="s">
        <v>726</v>
      </c>
      <c r="I327" s="459">
        <v>25</v>
      </c>
    </row>
    <row r="328" spans="1:10" ht="84" customHeight="1" x14ac:dyDescent="0.2">
      <c r="A328" s="600"/>
      <c r="B328" s="602"/>
      <c r="C328" s="602"/>
      <c r="D328" s="609"/>
      <c r="E328" s="609"/>
      <c r="F328" s="426" t="s">
        <v>2</v>
      </c>
      <c r="G328" s="441">
        <v>177834.8</v>
      </c>
      <c r="H328" s="434" t="s">
        <v>728</v>
      </c>
      <c r="I328" s="459">
        <v>100</v>
      </c>
    </row>
    <row r="329" spans="1:10" ht="26.25" customHeight="1" x14ac:dyDescent="0.2">
      <c r="A329" s="600" t="s">
        <v>550</v>
      </c>
      <c r="B329" s="615" t="s">
        <v>267</v>
      </c>
      <c r="C329" s="602" t="s">
        <v>9</v>
      </c>
      <c r="D329" s="609" t="s">
        <v>714</v>
      </c>
      <c r="E329" s="609" t="s">
        <v>715</v>
      </c>
      <c r="F329" s="423" t="s">
        <v>1</v>
      </c>
      <c r="G329" s="424">
        <v>25000</v>
      </c>
      <c r="H329" s="599" t="s">
        <v>90</v>
      </c>
      <c r="I329" s="599" t="s">
        <v>90</v>
      </c>
    </row>
    <row r="330" spans="1:10" ht="62.25" customHeight="1" x14ac:dyDescent="0.2">
      <c r="A330" s="600"/>
      <c r="B330" s="615"/>
      <c r="C330" s="602" t="s">
        <v>7</v>
      </c>
      <c r="D330" s="609"/>
      <c r="E330" s="609"/>
      <c r="F330" s="426" t="s">
        <v>2</v>
      </c>
      <c r="G330" s="427">
        <v>25000</v>
      </c>
      <c r="H330" s="599"/>
      <c r="I330" s="599"/>
    </row>
    <row r="331" spans="1:10" ht="48" customHeight="1" x14ac:dyDescent="0.2">
      <c r="A331" s="600" t="s">
        <v>551</v>
      </c>
      <c r="B331" s="616" t="s">
        <v>449</v>
      </c>
      <c r="C331" s="616" t="s">
        <v>9</v>
      </c>
      <c r="D331" s="630" t="s">
        <v>714</v>
      </c>
      <c r="E331" s="630" t="s">
        <v>715</v>
      </c>
      <c r="F331" s="464" t="s">
        <v>1</v>
      </c>
      <c r="G331" s="463">
        <v>25000</v>
      </c>
      <c r="H331" s="444" t="s">
        <v>416</v>
      </c>
      <c r="I331" s="445">
        <v>1</v>
      </c>
      <c r="J331" s="78"/>
    </row>
    <row r="332" spans="1:10" ht="90" customHeight="1" x14ac:dyDescent="0.2">
      <c r="A332" s="600"/>
      <c r="B332" s="617"/>
      <c r="C332" s="617"/>
      <c r="D332" s="632"/>
      <c r="E332" s="632"/>
      <c r="F332" s="426" t="s">
        <v>2</v>
      </c>
      <c r="G332" s="427">
        <v>25000</v>
      </c>
      <c r="H332" s="444" t="s">
        <v>709</v>
      </c>
      <c r="I332" s="445">
        <v>100</v>
      </c>
    </row>
    <row r="333" spans="1:10" ht="34.5" customHeight="1" x14ac:dyDescent="0.2">
      <c r="A333" s="600" t="s">
        <v>552</v>
      </c>
      <c r="B333" s="601" t="s">
        <v>255</v>
      </c>
      <c r="C333" s="602" t="s">
        <v>9</v>
      </c>
      <c r="D333" s="603" t="s">
        <v>87</v>
      </c>
      <c r="E333" s="603" t="s">
        <v>87</v>
      </c>
      <c r="F333" s="423" t="s">
        <v>1</v>
      </c>
      <c r="G333" s="460">
        <v>1305214.3</v>
      </c>
      <c r="H333" s="599" t="s">
        <v>90</v>
      </c>
      <c r="I333" s="599" t="s">
        <v>90</v>
      </c>
    </row>
    <row r="334" spans="1:10" ht="72.75" customHeight="1" x14ac:dyDescent="0.2">
      <c r="A334" s="600"/>
      <c r="B334" s="601" t="s">
        <v>71</v>
      </c>
      <c r="C334" s="602" t="s">
        <v>9</v>
      </c>
      <c r="D334" s="603"/>
      <c r="E334" s="603"/>
      <c r="F334" s="426" t="s">
        <v>2</v>
      </c>
      <c r="G334" s="427">
        <v>1305214.3</v>
      </c>
      <c r="H334" s="599"/>
      <c r="I334" s="599"/>
    </row>
    <row r="335" spans="1:10" ht="51" customHeight="1" x14ac:dyDescent="0.2">
      <c r="A335" s="600" t="s">
        <v>290</v>
      </c>
      <c r="B335" s="616" t="s">
        <v>221</v>
      </c>
      <c r="C335" s="618" t="s">
        <v>9</v>
      </c>
      <c r="D335" s="609" t="s">
        <v>714</v>
      </c>
      <c r="E335" s="609" t="s">
        <v>715</v>
      </c>
      <c r="F335" s="423" t="s">
        <v>1</v>
      </c>
      <c r="G335" s="460">
        <v>1305214.3</v>
      </c>
      <c r="H335" s="434" t="s">
        <v>416</v>
      </c>
      <c r="I335" s="429">
        <v>12</v>
      </c>
    </row>
    <row r="336" spans="1:10" ht="52.5" customHeight="1" x14ac:dyDescent="0.2">
      <c r="A336" s="600"/>
      <c r="B336" s="617"/>
      <c r="C336" s="607" t="s">
        <v>9</v>
      </c>
      <c r="D336" s="609"/>
      <c r="E336" s="609"/>
      <c r="F336" s="426" t="s">
        <v>2</v>
      </c>
      <c r="G336" s="427">
        <v>1305214.3</v>
      </c>
      <c r="H336" s="434" t="s">
        <v>729</v>
      </c>
      <c r="I336" s="429">
        <v>1</v>
      </c>
    </row>
    <row r="337" spans="1:9" ht="48.75" customHeight="1" x14ac:dyDescent="0.2">
      <c r="A337" s="600" t="s">
        <v>553</v>
      </c>
      <c r="B337" s="614" t="s">
        <v>471</v>
      </c>
      <c r="C337" s="602" t="s">
        <v>9</v>
      </c>
      <c r="D337" s="603" t="s">
        <v>87</v>
      </c>
      <c r="E337" s="603" t="s">
        <v>87</v>
      </c>
      <c r="F337" s="423" t="s">
        <v>1</v>
      </c>
      <c r="G337" s="427">
        <v>75000</v>
      </c>
      <c r="H337" s="599" t="s">
        <v>90</v>
      </c>
      <c r="I337" s="599" t="s">
        <v>90</v>
      </c>
    </row>
    <row r="338" spans="1:9" ht="72" customHeight="1" x14ac:dyDescent="0.2">
      <c r="A338" s="600"/>
      <c r="B338" s="614"/>
      <c r="C338" s="602" t="s">
        <v>9</v>
      </c>
      <c r="D338" s="603"/>
      <c r="E338" s="603"/>
      <c r="F338" s="426" t="s">
        <v>2</v>
      </c>
      <c r="G338" s="427">
        <v>75000</v>
      </c>
      <c r="H338" s="599"/>
      <c r="I338" s="599"/>
    </row>
    <row r="339" spans="1:9" ht="60" customHeight="1" x14ac:dyDescent="0.2">
      <c r="A339" s="600" t="s">
        <v>554</v>
      </c>
      <c r="B339" s="602" t="s">
        <v>703</v>
      </c>
      <c r="C339" s="602" t="s">
        <v>9</v>
      </c>
      <c r="D339" s="609" t="s">
        <v>714</v>
      </c>
      <c r="E339" s="609" t="s">
        <v>715</v>
      </c>
      <c r="F339" s="423" t="s">
        <v>1</v>
      </c>
      <c r="G339" s="424">
        <v>75000</v>
      </c>
      <c r="H339" s="3" t="s">
        <v>263</v>
      </c>
      <c r="I339" s="461">
        <v>1</v>
      </c>
    </row>
    <row r="340" spans="1:9" ht="80.25" customHeight="1" x14ac:dyDescent="0.2">
      <c r="A340" s="600"/>
      <c r="B340" s="602"/>
      <c r="C340" s="602" t="s">
        <v>9</v>
      </c>
      <c r="D340" s="609"/>
      <c r="E340" s="609"/>
      <c r="F340" s="426" t="s">
        <v>2</v>
      </c>
      <c r="G340" s="427">
        <v>75000</v>
      </c>
      <c r="H340" s="462" t="s">
        <v>431</v>
      </c>
      <c r="I340" s="461">
        <v>100</v>
      </c>
    </row>
    <row r="341" spans="1:9" s="8" customFormat="1" ht="38.25" hidden="1" customHeight="1" x14ac:dyDescent="0.2">
      <c r="A341" s="605" t="s">
        <v>555</v>
      </c>
      <c r="B341" s="606" t="s">
        <v>703</v>
      </c>
      <c r="C341" s="607" t="s">
        <v>9</v>
      </c>
      <c r="D341" s="608" t="s">
        <v>714</v>
      </c>
      <c r="E341" s="608" t="s">
        <v>715</v>
      </c>
      <c r="F341" s="449" t="s">
        <v>1</v>
      </c>
      <c r="G341" s="454">
        <v>0</v>
      </c>
      <c r="H341" s="455" t="s">
        <v>480</v>
      </c>
      <c r="I341" s="452"/>
    </row>
    <row r="342" spans="1:9" s="8" customFormat="1" ht="0.75" customHeight="1" x14ac:dyDescent="0.2">
      <c r="A342" s="605"/>
      <c r="B342" s="606"/>
      <c r="C342" s="607"/>
      <c r="D342" s="608"/>
      <c r="E342" s="608"/>
      <c r="F342" s="453" t="s">
        <v>2</v>
      </c>
      <c r="G342" s="454">
        <v>0</v>
      </c>
      <c r="H342" s="455" t="s">
        <v>481</v>
      </c>
      <c r="I342" s="452"/>
    </row>
    <row r="343" spans="1:9" s="11" customFormat="1" ht="19.5" customHeight="1" x14ac:dyDescent="0.2">
      <c r="A343" s="604" t="s">
        <v>147</v>
      </c>
      <c r="B343" s="601" t="s">
        <v>256</v>
      </c>
      <c r="C343" s="601" t="s">
        <v>0</v>
      </c>
      <c r="D343" s="613" t="s">
        <v>87</v>
      </c>
      <c r="E343" s="613" t="s">
        <v>87</v>
      </c>
      <c r="F343" s="423" t="s">
        <v>1</v>
      </c>
      <c r="G343" s="424">
        <v>44681912.600000001</v>
      </c>
      <c r="H343" s="612" t="s">
        <v>90</v>
      </c>
      <c r="I343" s="612" t="s">
        <v>90</v>
      </c>
    </row>
    <row r="344" spans="1:9" s="11" customFormat="1" ht="19.5" customHeight="1" x14ac:dyDescent="0.2">
      <c r="A344" s="604"/>
      <c r="B344" s="601" t="s">
        <v>74</v>
      </c>
      <c r="C344" s="601" t="s">
        <v>0</v>
      </c>
      <c r="D344" s="613"/>
      <c r="E344" s="613"/>
      <c r="F344" s="423" t="s">
        <v>2</v>
      </c>
      <c r="G344" s="424">
        <v>16964142.800000001</v>
      </c>
      <c r="H344" s="612"/>
      <c r="I344" s="612"/>
    </row>
    <row r="345" spans="1:9" s="11" customFormat="1" ht="19.5" customHeight="1" x14ac:dyDescent="0.2">
      <c r="A345" s="604"/>
      <c r="B345" s="601" t="s">
        <v>74</v>
      </c>
      <c r="C345" s="601" t="s">
        <v>0</v>
      </c>
      <c r="D345" s="613"/>
      <c r="E345" s="613"/>
      <c r="F345" s="423" t="s">
        <v>5</v>
      </c>
      <c r="G345" s="424">
        <v>27717769.800000001</v>
      </c>
      <c r="H345" s="612"/>
      <c r="I345" s="612"/>
    </row>
    <row r="346" spans="1:9" s="11" customFormat="1" ht="21.75" customHeight="1" x14ac:dyDescent="0.2">
      <c r="A346" s="604"/>
      <c r="B346" s="601" t="s">
        <v>74</v>
      </c>
      <c r="C346" s="601" t="s">
        <v>6</v>
      </c>
      <c r="D346" s="613" t="s">
        <v>87</v>
      </c>
      <c r="E346" s="613" t="s">
        <v>87</v>
      </c>
      <c r="F346" s="423" t="s">
        <v>1</v>
      </c>
      <c r="G346" s="424">
        <v>27717769.800000001</v>
      </c>
      <c r="H346" s="612"/>
      <c r="I346" s="612"/>
    </row>
    <row r="347" spans="1:9" s="11" customFormat="1" ht="19.5" customHeight="1" x14ac:dyDescent="0.2">
      <c r="A347" s="604"/>
      <c r="B347" s="601" t="s">
        <v>74</v>
      </c>
      <c r="C347" s="601" t="s">
        <v>6</v>
      </c>
      <c r="D347" s="613"/>
      <c r="E347" s="613"/>
      <c r="F347" s="423" t="s">
        <v>2</v>
      </c>
      <c r="G347" s="424">
        <v>0</v>
      </c>
      <c r="H347" s="612"/>
      <c r="I347" s="612"/>
    </row>
    <row r="348" spans="1:9" s="11" customFormat="1" ht="23.25" customHeight="1" x14ac:dyDescent="0.2">
      <c r="A348" s="604"/>
      <c r="B348" s="601" t="s">
        <v>74</v>
      </c>
      <c r="C348" s="601" t="s">
        <v>6</v>
      </c>
      <c r="D348" s="613"/>
      <c r="E348" s="613"/>
      <c r="F348" s="423" t="s">
        <v>5</v>
      </c>
      <c r="G348" s="424">
        <v>27717769.800000001</v>
      </c>
      <c r="H348" s="612"/>
      <c r="I348" s="612"/>
    </row>
    <row r="349" spans="1:9" s="11" customFormat="1" ht="21.75" customHeight="1" x14ac:dyDescent="0.2">
      <c r="A349" s="604"/>
      <c r="B349" s="601" t="s">
        <v>74</v>
      </c>
      <c r="C349" s="601" t="s">
        <v>7</v>
      </c>
      <c r="D349" s="613" t="s">
        <v>87</v>
      </c>
      <c r="E349" s="613" t="s">
        <v>87</v>
      </c>
      <c r="F349" s="423" t="s">
        <v>1</v>
      </c>
      <c r="G349" s="424">
        <v>16964142.800000001</v>
      </c>
      <c r="H349" s="612"/>
      <c r="I349" s="612"/>
    </row>
    <row r="350" spans="1:9" s="11" customFormat="1" ht="21.75" customHeight="1" x14ac:dyDescent="0.2">
      <c r="A350" s="604"/>
      <c r="B350" s="601" t="s">
        <v>74</v>
      </c>
      <c r="C350" s="601" t="s">
        <v>7</v>
      </c>
      <c r="D350" s="613"/>
      <c r="E350" s="613"/>
      <c r="F350" s="423" t="s">
        <v>2</v>
      </c>
      <c r="G350" s="424">
        <v>16964142.800000001</v>
      </c>
      <c r="H350" s="612"/>
      <c r="I350" s="612"/>
    </row>
    <row r="351" spans="1:9" ht="19.5" customHeight="1" x14ac:dyDescent="0.2">
      <c r="A351" s="600" t="s">
        <v>148</v>
      </c>
      <c r="B351" s="601" t="s">
        <v>257</v>
      </c>
      <c r="C351" s="602" t="s">
        <v>7</v>
      </c>
      <c r="D351" s="603" t="s">
        <v>87</v>
      </c>
      <c r="E351" s="603" t="s">
        <v>87</v>
      </c>
      <c r="F351" s="423" t="s">
        <v>1</v>
      </c>
      <c r="G351" s="424">
        <v>16964142.800000001</v>
      </c>
      <c r="H351" s="599" t="s">
        <v>90</v>
      </c>
      <c r="I351" s="599" t="s">
        <v>90</v>
      </c>
    </row>
    <row r="352" spans="1:9" ht="57" customHeight="1" x14ac:dyDescent="0.2">
      <c r="A352" s="600"/>
      <c r="B352" s="601" t="s">
        <v>75</v>
      </c>
      <c r="C352" s="602" t="s">
        <v>7</v>
      </c>
      <c r="D352" s="603"/>
      <c r="E352" s="603"/>
      <c r="F352" s="426" t="s">
        <v>2</v>
      </c>
      <c r="G352" s="427">
        <v>16964142.800000001</v>
      </c>
      <c r="H352" s="599"/>
      <c r="I352" s="599"/>
    </row>
    <row r="353" spans="1:9" ht="73.5" customHeight="1" x14ac:dyDescent="0.2">
      <c r="A353" s="600" t="s">
        <v>149</v>
      </c>
      <c r="B353" s="602" t="s">
        <v>223</v>
      </c>
      <c r="C353" s="602" t="s">
        <v>7</v>
      </c>
      <c r="D353" s="609" t="s">
        <v>714</v>
      </c>
      <c r="E353" s="609" t="s">
        <v>715</v>
      </c>
      <c r="F353" s="423" t="s">
        <v>1</v>
      </c>
      <c r="G353" s="424">
        <v>16964142.800000001</v>
      </c>
      <c r="H353" s="434" t="s">
        <v>432</v>
      </c>
      <c r="I353" s="429">
        <v>1480563</v>
      </c>
    </row>
    <row r="354" spans="1:9" ht="56.25" customHeight="1" x14ac:dyDescent="0.2">
      <c r="A354" s="600"/>
      <c r="B354" s="602" t="s">
        <v>76</v>
      </c>
      <c r="C354" s="602" t="s">
        <v>7</v>
      </c>
      <c r="D354" s="609"/>
      <c r="E354" s="609"/>
      <c r="F354" s="426" t="s">
        <v>2</v>
      </c>
      <c r="G354" s="427">
        <v>16964142.800000001</v>
      </c>
      <c r="H354" s="428" t="s">
        <v>433</v>
      </c>
      <c r="I354" s="429">
        <v>100</v>
      </c>
    </row>
    <row r="355" spans="1:9" ht="18.75" customHeight="1" x14ac:dyDescent="0.2">
      <c r="A355" s="600" t="s">
        <v>150</v>
      </c>
      <c r="B355" s="601" t="s">
        <v>258</v>
      </c>
      <c r="C355" s="602" t="s">
        <v>6</v>
      </c>
      <c r="D355" s="603" t="s">
        <v>87</v>
      </c>
      <c r="E355" s="603" t="s">
        <v>87</v>
      </c>
      <c r="F355" s="423" t="s">
        <v>1</v>
      </c>
      <c r="G355" s="424">
        <v>27494169.900000002</v>
      </c>
      <c r="H355" s="599" t="s">
        <v>90</v>
      </c>
      <c r="I355" s="599" t="s">
        <v>90</v>
      </c>
    </row>
    <row r="356" spans="1:9" ht="16.5" customHeight="1" x14ac:dyDescent="0.2">
      <c r="A356" s="600"/>
      <c r="B356" s="601" t="s">
        <v>77</v>
      </c>
      <c r="C356" s="602" t="s">
        <v>6</v>
      </c>
      <c r="D356" s="603"/>
      <c r="E356" s="603"/>
      <c r="F356" s="426" t="s">
        <v>2</v>
      </c>
      <c r="G356" s="427">
        <v>0</v>
      </c>
      <c r="H356" s="599"/>
      <c r="I356" s="599"/>
    </row>
    <row r="357" spans="1:9" ht="51" customHeight="1" x14ac:dyDescent="0.2">
      <c r="A357" s="600"/>
      <c r="B357" s="601" t="s">
        <v>77</v>
      </c>
      <c r="C357" s="602" t="s">
        <v>6</v>
      </c>
      <c r="D357" s="603"/>
      <c r="E357" s="603"/>
      <c r="F357" s="426" t="s">
        <v>5</v>
      </c>
      <c r="G357" s="427">
        <v>27494169.900000002</v>
      </c>
      <c r="H357" s="599"/>
      <c r="I357" s="599"/>
    </row>
    <row r="358" spans="1:9" ht="33" customHeight="1" x14ac:dyDescent="0.2">
      <c r="A358" s="600" t="s">
        <v>151</v>
      </c>
      <c r="B358" s="602" t="s">
        <v>259</v>
      </c>
      <c r="C358" s="602" t="s">
        <v>6</v>
      </c>
      <c r="D358" s="609" t="s">
        <v>714</v>
      </c>
      <c r="E358" s="609" t="s">
        <v>715</v>
      </c>
      <c r="F358" s="423" t="s">
        <v>1</v>
      </c>
      <c r="G358" s="424">
        <v>11000</v>
      </c>
      <c r="H358" s="610" t="s">
        <v>434</v>
      </c>
      <c r="I358" s="611">
        <v>141</v>
      </c>
    </row>
    <row r="359" spans="1:9" ht="48" customHeight="1" x14ac:dyDescent="0.2">
      <c r="A359" s="600"/>
      <c r="B359" s="602" t="s">
        <v>78</v>
      </c>
      <c r="C359" s="602" t="s">
        <v>6</v>
      </c>
      <c r="D359" s="609"/>
      <c r="E359" s="609"/>
      <c r="F359" s="426" t="s">
        <v>2</v>
      </c>
      <c r="G359" s="427">
        <v>0</v>
      </c>
      <c r="H359" s="610"/>
      <c r="I359" s="611"/>
    </row>
    <row r="360" spans="1:9" ht="85.5" customHeight="1" x14ac:dyDescent="0.2">
      <c r="A360" s="600"/>
      <c r="B360" s="602" t="s">
        <v>78</v>
      </c>
      <c r="C360" s="602" t="s">
        <v>6</v>
      </c>
      <c r="D360" s="609"/>
      <c r="E360" s="609"/>
      <c r="F360" s="426" t="s">
        <v>5</v>
      </c>
      <c r="G360" s="427">
        <v>11000</v>
      </c>
      <c r="H360" s="434" t="s">
        <v>465</v>
      </c>
      <c r="I360" s="435">
        <v>0</v>
      </c>
    </row>
    <row r="361" spans="1:9" ht="24" customHeight="1" x14ac:dyDescent="0.2">
      <c r="A361" s="600" t="s">
        <v>152</v>
      </c>
      <c r="B361" s="602" t="s">
        <v>224</v>
      </c>
      <c r="C361" s="602" t="s">
        <v>6</v>
      </c>
      <c r="D361" s="609" t="s">
        <v>714</v>
      </c>
      <c r="E361" s="609" t="s">
        <v>715</v>
      </c>
      <c r="F361" s="423" t="s">
        <v>1</v>
      </c>
      <c r="G361" s="424">
        <v>27483169.900000002</v>
      </c>
      <c r="H361" s="610" t="s">
        <v>436</v>
      </c>
      <c r="I361" s="611">
        <v>2505375</v>
      </c>
    </row>
    <row r="362" spans="1:9" ht="23.25" customHeight="1" x14ac:dyDescent="0.2">
      <c r="A362" s="600"/>
      <c r="B362" s="602" t="s">
        <v>79</v>
      </c>
      <c r="C362" s="602" t="s">
        <v>6</v>
      </c>
      <c r="D362" s="609"/>
      <c r="E362" s="609"/>
      <c r="F362" s="426" t="s">
        <v>2</v>
      </c>
      <c r="G362" s="427">
        <v>0</v>
      </c>
      <c r="H362" s="610"/>
      <c r="I362" s="611"/>
    </row>
    <row r="363" spans="1:9" ht="87.75" customHeight="1" x14ac:dyDescent="0.2">
      <c r="A363" s="600"/>
      <c r="B363" s="602" t="s">
        <v>79</v>
      </c>
      <c r="C363" s="602" t="s">
        <v>6</v>
      </c>
      <c r="D363" s="609"/>
      <c r="E363" s="609"/>
      <c r="F363" s="426" t="s">
        <v>5</v>
      </c>
      <c r="G363" s="427">
        <v>27483169.900000002</v>
      </c>
      <c r="H363" s="434" t="s">
        <v>437</v>
      </c>
      <c r="I363" s="429">
        <v>100</v>
      </c>
    </row>
    <row r="364" spans="1:9" ht="23.25" customHeight="1" x14ac:dyDescent="0.2">
      <c r="A364" s="600" t="s">
        <v>153</v>
      </c>
      <c r="B364" s="601" t="s">
        <v>260</v>
      </c>
      <c r="C364" s="602" t="s">
        <v>6</v>
      </c>
      <c r="D364" s="603" t="s">
        <v>87</v>
      </c>
      <c r="E364" s="603" t="s">
        <v>87</v>
      </c>
      <c r="F364" s="423" t="s">
        <v>1</v>
      </c>
      <c r="G364" s="424">
        <v>223599.9</v>
      </c>
      <c r="H364" s="599" t="s">
        <v>90</v>
      </c>
      <c r="I364" s="599" t="s">
        <v>90</v>
      </c>
    </row>
    <row r="365" spans="1:9" ht="23.25" customHeight="1" x14ac:dyDescent="0.2">
      <c r="A365" s="600"/>
      <c r="B365" s="601" t="s">
        <v>80</v>
      </c>
      <c r="C365" s="602" t="s">
        <v>6</v>
      </c>
      <c r="D365" s="603"/>
      <c r="E365" s="603"/>
      <c r="F365" s="426" t="s">
        <v>2</v>
      </c>
      <c r="G365" s="427">
        <v>0</v>
      </c>
      <c r="H365" s="599"/>
      <c r="I365" s="599"/>
    </row>
    <row r="366" spans="1:9" ht="73.5" customHeight="1" x14ac:dyDescent="0.2">
      <c r="A366" s="600"/>
      <c r="B366" s="601" t="s">
        <v>80</v>
      </c>
      <c r="C366" s="602" t="s">
        <v>6</v>
      </c>
      <c r="D366" s="603"/>
      <c r="E366" s="603"/>
      <c r="F366" s="426" t="s">
        <v>5</v>
      </c>
      <c r="G366" s="427">
        <v>223599.9</v>
      </c>
      <c r="H366" s="599"/>
      <c r="I366" s="599"/>
    </row>
    <row r="367" spans="1:9" ht="29.25" customHeight="1" x14ac:dyDescent="0.2">
      <c r="A367" s="600" t="s">
        <v>154</v>
      </c>
      <c r="B367" s="602" t="s">
        <v>225</v>
      </c>
      <c r="C367" s="602" t="s">
        <v>6</v>
      </c>
      <c r="D367" s="609" t="s">
        <v>714</v>
      </c>
      <c r="E367" s="609" t="s">
        <v>715</v>
      </c>
      <c r="F367" s="423" t="s">
        <v>1</v>
      </c>
      <c r="G367" s="424">
        <v>223599.9</v>
      </c>
      <c r="H367" s="610" t="s">
        <v>438</v>
      </c>
      <c r="I367" s="611">
        <v>63</v>
      </c>
    </row>
    <row r="368" spans="1:9" ht="45.75" customHeight="1" x14ac:dyDescent="0.2">
      <c r="A368" s="600"/>
      <c r="B368" s="602" t="s">
        <v>81</v>
      </c>
      <c r="C368" s="602" t="s">
        <v>6</v>
      </c>
      <c r="D368" s="609"/>
      <c r="E368" s="609"/>
      <c r="F368" s="426" t="s">
        <v>2</v>
      </c>
      <c r="G368" s="427">
        <v>0</v>
      </c>
      <c r="H368" s="610"/>
      <c r="I368" s="611"/>
    </row>
    <row r="369" spans="1:9" ht="102.75" customHeight="1" x14ac:dyDescent="0.2">
      <c r="A369" s="600"/>
      <c r="B369" s="602" t="s">
        <v>81</v>
      </c>
      <c r="C369" s="602" t="s">
        <v>6</v>
      </c>
      <c r="D369" s="609"/>
      <c r="E369" s="609"/>
      <c r="F369" s="426" t="s">
        <v>5</v>
      </c>
      <c r="G369" s="427">
        <v>223599.9</v>
      </c>
      <c r="H369" s="434" t="s">
        <v>439</v>
      </c>
      <c r="I369" s="435">
        <v>18.399999999999999</v>
      </c>
    </row>
    <row r="370" spans="1:9" ht="15.75" x14ac:dyDescent="0.25">
      <c r="A370" s="411"/>
      <c r="B370" s="411"/>
      <c r="C370" s="411"/>
      <c r="D370" s="411"/>
      <c r="E370" s="411"/>
      <c r="F370" s="413"/>
      <c r="G370" s="414"/>
      <c r="H370" s="411"/>
      <c r="I370" s="414"/>
    </row>
    <row r="371" spans="1:9" ht="18.75" x14ac:dyDescent="0.3">
      <c r="A371" s="411"/>
      <c r="B371" s="14" t="s">
        <v>265</v>
      </c>
      <c r="C371" s="411"/>
      <c r="D371" s="411"/>
      <c r="E371" s="411"/>
      <c r="F371" s="413"/>
      <c r="G371" s="414"/>
      <c r="H371" s="14" t="s">
        <v>264</v>
      </c>
      <c r="I371" s="414"/>
    </row>
  </sheetData>
  <autoFilter ref="A12:L369" xr:uid="{00000000-0009-0000-0000-000002000000}"/>
  <mergeCells count="801">
    <mergeCell ref="C331:C332"/>
    <mergeCell ref="B331:B332"/>
    <mergeCell ref="D331:D332"/>
    <mergeCell ref="E331:E332"/>
    <mergeCell ref="A9:I9"/>
    <mergeCell ref="A11:A12"/>
    <mergeCell ref="B11:B12"/>
    <mergeCell ref="C11:C12"/>
    <mergeCell ref="D11:E11"/>
    <mergeCell ref="F11:G11"/>
    <mergeCell ref="H11:H12"/>
    <mergeCell ref="I11:I12"/>
    <mergeCell ref="H32:H43"/>
    <mergeCell ref="I32:I43"/>
    <mergeCell ref="C37:C40"/>
    <mergeCell ref="D37:D40"/>
    <mergeCell ref="E37:E40"/>
    <mergeCell ref="C41:C43"/>
    <mergeCell ref="D41:D43"/>
    <mergeCell ref="A32:A43"/>
    <mergeCell ref="H14:H31"/>
    <mergeCell ref="I14:I31"/>
    <mergeCell ref="E26:E28"/>
    <mergeCell ref="C29:C31"/>
    <mergeCell ref="F273:F274"/>
    <mergeCell ref="G273:G274"/>
    <mergeCell ref="A272:A274"/>
    <mergeCell ref="B272:B274"/>
    <mergeCell ref="C272:C274"/>
    <mergeCell ref="D272:D274"/>
    <mergeCell ref="E272:E274"/>
    <mergeCell ref="A181:A183"/>
    <mergeCell ref="B181:B183"/>
    <mergeCell ref="C181:C183"/>
    <mergeCell ref="D181:D183"/>
    <mergeCell ref="E181:E183"/>
    <mergeCell ref="A184:A186"/>
    <mergeCell ref="B184:B186"/>
    <mergeCell ref="C184:C186"/>
    <mergeCell ref="D184:D186"/>
    <mergeCell ref="E184:E186"/>
    <mergeCell ref="A221:A222"/>
    <mergeCell ref="B221:B222"/>
    <mergeCell ref="C221:C222"/>
    <mergeCell ref="D221:D222"/>
    <mergeCell ref="E221:E222"/>
    <mergeCell ref="C230:C232"/>
    <mergeCell ref="D230:D232"/>
    <mergeCell ref="E53:E54"/>
    <mergeCell ref="G48:G49"/>
    <mergeCell ref="A50:A52"/>
    <mergeCell ref="B50:B52"/>
    <mergeCell ref="C50:C52"/>
    <mergeCell ref="D50:D52"/>
    <mergeCell ref="E50:E52"/>
    <mergeCell ref="A55:A56"/>
    <mergeCell ref="B55:B56"/>
    <mergeCell ref="C55:C56"/>
    <mergeCell ref="D55:D56"/>
    <mergeCell ref="E55:E56"/>
    <mergeCell ref="G80:G81"/>
    <mergeCell ref="F82:F84"/>
    <mergeCell ref="G82:G84"/>
    <mergeCell ref="A80:A84"/>
    <mergeCell ref="B80:B84"/>
    <mergeCell ref="C80:C84"/>
    <mergeCell ref="D80:D84"/>
    <mergeCell ref="E80:E84"/>
    <mergeCell ref="C22:C25"/>
    <mergeCell ref="D22:D25"/>
    <mergeCell ref="E22:E25"/>
    <mergeCell ref="C26:C28"/>
    <mergeCell ref="D26:D28"/>
    <mergeCell ref="A14:B31"/>
    <mergeCell ref="C14:C18"/>
    <mergeCell ref="D14:D18"/>
    <mergeCell ref="E14:E18"/>
    <mergeCell ref="E29:E31"/>
    <mergeCell ref="D29:D31"/>
    <mergeCell ref="C19:C21"/>
    <mergeCell ref="D19:D21"/>
    <mergeCell ref="E19:E21"/>
    <mergeCell ref="B32:B43"/>
    <mergeCell ref="C32:C36"/>
    <mergeCell ref="D32:D36"/>
    <mergeCell ref="E32:E36"/>
    <mergeCell ref="E41:E43"/>
    <mergeCell ref="A53:A54"/>
    <mergeCell ref="B53:B54"/>
    <mergeCell ref="H51:H52"/>
    <mergeCell ref="I44:I46"/>
    <mergeCell ref="A47:A49"/>
    <mergeCell ref="B47:B49"/>
    <mergeCell ref="C47:C49"/>
    <mergeCell ref="D47:D49"/>
    <mergeCell ref="E47:E49"/>
    <mergeCell ref="F48:F49"/>
    <mergeCell ref="A44:A46"/>
    <mergeCell ref="B44:B46"/>
    <mergeCell ref="C44:C46"/>
    <mergeCell ref="D44:D46"/>
    <mergeCell ref="E44:E46"/>
    <mergeCell ref="H44:H46"/>
    <mergeCell ref="I51:I52"/>
    <mergeCell ref="C53:C54"/>
    <mergeCell ref="D53:D54"/>
    <mergeCell ref="B65:B67"/>
    <mergeCell ref="C65:C67"/>
    <mergeCell ref="D65:D67"/>
    <mergeCell ref="E65:E67"/>
    <mergeCell ref="H66:H67"/>
    <mergeCell ref="H58:H61"/>
    <mergeCell ref="I58:I61"/>
    <mergeCell ref="A62:A64"/>
    <mergeCell ref="B62:B64"/>
    <mergeCell ref="C62:C64"/>
    <mergeCell ref="D62:D64"/>
    <mergeCell ref="E62:E64"/>
    <mergeCell ref="H62:H64"/>
    <mergeCell ref="A57:A61"/>
    <mergeCell ref="B57:B61"/>
    <mergeCell ref="C57:C61"/>
    <mergeCell ref="D57:D61"/>
    <mergeCell ref="E57:E61"/>
    <mergeCell ref="F58:F61"/>
    <mergeCell ref="G58:G61"/>
    <mergeCell ref="H55:H56"/>
    <mergeCell ref="I55:I56"/>
    <mergeCell ref="I71:I72"/>
    <mergeCell ref="A74:A76"/>
    <mergeCell ref="B74:B76"/>
    <mergeCell ref="C74:C76"/>
    <mergeCell ref="D74:D76"/>
    <mergeCell ref="E74:E76"/>
    <mergeCell ref="I68:I69"/>
    <mergeCell ref="A71:A73"/>
    <mergeCell ref="B71:B73"/>
    <mergeCell ref="C71:C73"/>
    <mergeCell ref="D71:D73"/>
    <mergeCell ref="E71:E73"/>
    <mergeCell ref="H71:H72"/>
    <mergeCell ref="I66:I67"/>
    <mergeCell ref="A68:A70"/>
    <mergeCell ref="B68:B70"/>
    <mergeCell ref="C68:C70"/>
    <mergeCell ref="D68:D70"/>
    <mergeCell ref="E68:E70"/>
    <mergeCell ref="H68:H69"/>
    <mergeCell ref="I62:I64"/>
    <mergeCell ref="A65:A67"/>
    <mergeCell ref="F80:F81"/>
    <mergeCell ref="A77:A79"/>
    <mergeCell ref="B77:B79"/>
    <mergeCell ref="C77:C79"/>
    <mergeCell ref="D77:D79"/>
    <mergeCell ref="E77:E79"/>
    <mergeCell ref="F78:F79"/>
    <mergeCell ref="G78:G79"/>
    <mergeCell ref="I89:I90"/>
    <mergeCell ref="H89:H9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91:A92"/>
    <mergeCell ref="B91:B92"/>
    <mergeCell ref="C91:C92"/>
    <mergeCell ref="D91:D92"/>
    <mergeCell ref="E91:E92"/>
    <mergeCell ref="A89:A90"/>
    <mergeCell ref="B89:B90"/>
    <mergeCell ref="C89:C90"/>
    <mergeCell ref="D89:D90"/>
    <mergeCell ref="E89:E90"/>
    <mergeCell ref="A100:A102"/>
    <mergeCell ref="B100:B102"/>
    <mergeCell ref="C100:C102"/>
    <mergeCell ref="D100:D102"/>
    <mergeCell ref="E100:E102"/>
    <mergeCell ref="H100:H102"/>
    <mergeCell ref="I100:I102"/>
    <mergeCell ref="H96:H97"/>
    <mergeCell ref="I96:I97"/>
    <mergeCell ref="A98:A99"/>
    <mergeCell ref="B98:B99"/>
    <mergeCell ref="C98:C99"/>
    <mergeCell ref="D98:D99"/>
    <mergeCell ref="E98:E99"/>
    <mergeCell ref="I93:I94"/>
    <mergeCell ref="A96:A97"/>
    <mergeCell ref="B96:B97"/>
    <mergeCell ref="C96:C97"/>
    <mergeCell ref="D96:D97"/>
    <mergeCell ref="E96:E97"/>
    <mergeCell ref="A93:A95"/>
    <mergeCell ref="B93:B95"/>
    <mergeCell ref="C93:C95"/>
    <mergeCell ref="D93:D95"/>
    <mergeCell ref="E93:E95"/>
    <mergeCell ref="F93:F94"/>
    <mergeCell ref="G93:G94"/>
    <mergeCell ref="H93:H94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A106:A107"/>
    <mergeCell ref="B106:B107"/>
    <mergeCell ref="C106:C107"/>
    <mergeCell ref="D106:D107"/>
    <mergeCell ref="E106:E107"/>
    <mergeCell ref="H106:H107"/>
    <mergeCell ref="I106:I107"/>
    <mergeCell ref="A103:A105"/>
    <mergeCell ref="B103:B105"/>
    <mergeCell ref="C103:C105"/>
    <mergeCell ref="D103:D105"/>
    <mergeCell ref="E103:E105"/>
    <mergeCell ref="H103:H104"/>
    <mergeCell ref="I103:I104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I112:I113"/>
    <mergeCell ref="A114:A115"/>
    <mergeCell ref="B114:B115"/>
    <mergeCell ref="C114:C115"/>
    <mergeCell ref="D114:D115"/>
    <mergeCell ref="E114:E115"/>
    <mergeCell ref="A112:A113"/>
    <mergeCell ref="B112:B113"/>
    <mergeCell ref="C112:C113"/>
    <mergeCell ref="D112:D113"/>
    <mergeCell ref="E112:E113"/>
    <mergeCell ref="H112:H113"/>
    <mergeCell ref="I124:I125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H124:H125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I131:I132"/>
    <mergeCell ref="F132:F135"/>
    <mergeCell ref="G132:G135"/>
    <mergeCell ref="H134:H135"/>
    <mergeCell ref="I134:I135"/>
    <mergeCell ref="I128:I130"/>
    <mergeCell ref="A131:A135"/>
    <mergeCell ref="B131:B135"/>
    <mergeCell ref="C131:C135"/>
    <mergeCell ref="D131:D135"/>
    <mergeCell ref="E131:E135"/>
    <mergeCell ref="H131:H132"/>
    <mergeCell ref="A128:A130"/>
    <mergeCell ref="B128:B130"/>
    <mergeCell ref="C128:C130"/>
    <mergeCell ref="D128:D130"/>
    <mergeCell ref="E128:E130"/>
    <mergeCell ref="H128:H130"/>
    <mergeCell ref="H139:H140"/>
    <mergeCell ref="I139:I140"/>
    <mergeCell ref="A141:A143"/>
    <mergeCell ref="B141:B143"/>
    <mergeCell ref="C141:C143"/>
    <mergeCell ref="D141:D143"/>
    <mergeCell ref="E141:E143"/>
    <mergeCell ref="A136:A140"/>
    <mergeCell ref="B136:B140"/>
    <mergeCell ref="C136:C140"/>
    <mergeCell ref="D136:D140"/>
    <mergeCell ref="E136:E140"/>
    <mergeCell ref="F138:F140"/>
    <mergeCell ref="G138:G140"/>
    <mergeCell ref="A148:A150"/>
    <mergeCell ref="B148:B150"/>
    <mergeCell ref="C148:C150"/>
    <mergeCell ref="D148:D150"/>
    <mergeCell ref="E148:E150"/>
    <mergeCell ref="H141:H143"/>
    <mergeCell ref="I141:I143"/>
    <mergeCell ref="A144:A145"/>
    <mergeCell ref="B144:B145"/>
    <mergeCell ref="C144:C145"/>
    <mergeCell ref="D144:D145"/>
    <mergeCell ref="E144:E145"/>
    <mergeCell ref="H148:H149"/>
    <mergeCell ref="A146:A147"/>
    <mergeCell ref="B146:B147"/>
    <mergeCell ref="C146:C147"/>
    <mergeCell ref="D146:D147"/>
    <mergeCell ref="E146:E147"/>
    <mergeCell ref="I148:I149"/>
    <mergeCell ref="I151:I152"/>
    <mergeCell ref="A154:A155"/>
    <mergeCell ref="B154:B155"/>
    <mergeCell ref="C154:C155"/>
    <mergeCell ref="D154:D155"/>
    <mergeCell ref="E154:E155"/>
    <mergeCell ref="A151:A153"/>
    <mergeCell ref="B151:B153"/>
    <mergeCell ref="C151:C153"/>
    <mergeCell ref="D151:D153"/>
    <mergeCell ref="E151:E153"/>
    <mergeCell ref="H151:H152"/>
    <mergeCell ref="J157:K158"/>
    <mergeCell ref="A159:A161"/>
    <mergeCell ref="B159:B161"/>
    <mergeCell ref="C159:C161"/>
    <mergeCell ref="D159:D161"/>
    <mergeCell ref="E159:E161"/>
    <mergeCell ref="H159:H161"/>
    <mergeCell ref="I159:I161"/>
    <mergeCell ref="A156:A158"/>
    <mergeCell ref="B156:B158"/>
    <mergeCell ref="C156:C158"/>
    <mergeCell ref="D156:D158"/>
    <mergeCell ref="E156:E158"/>
    <mergeCell ref="H157:H158"/>
    <mergeCell ref="I157:I158"/>
    <mergeCell ref="I166:I168"/>
    <mergeCell ref="A169:A171"/>
    <mergeCell ref="B169:B171"/>
    <mergeCell ref="C169:C171"/>
    <mergeCell ref="D169:D171"/>
    <mergeCell ref="E169:E171"/>
    <mergeCell ref="H169:H170"/>
    <mergeCell ref="F163:F164"/>
    <mergeCell ref="G163:G164"/>
    <mergeCell ref="A166:A168"/>
    <mergeCell ref="B166:B168"/>
    <mergeCell ref="C166:C168"/>
    <mergeCell ref="D166:D168"/>
    <mergeCell ref="E166:E168"/>
    <mergeCell ref="H166:H168"/>
    <mergeCell ref="A162:A165"/>
    <mergeCell ref="B162:B165"/>
    <mergeCell ref="C162:C165"/>
    <mergeCell ref="D162:D165"/>
    <mergeCell ref="E162:E165"/>
    <mergeCell ref="H162:H163"/>
    <mergeCell ref="I162:I163"/>
    <mergeCell ref="I169:I170"/>
    <mergeCell ref="A175:A177"/>
    <mergeCell ref="B175:B177"/>
    <mergeCell ref="C175:C177"/>
    <mergeCell ref="D175:D177"/>
    <mergeCell ref="E175:E177"/>
    <mergeCell ref="H175:H177"/>
    <mergeCell ref="I175:I177"/>
    <mergeCell ref="G172:G173"/>
    <mergeCell ref="H172:H173"/>
    <mergeCell ref="I172:I173"/>
    <mergeCell ref="A172:A174"/>
    <mergeCell ref="B172:B174"/>
    <mergeCell ref="C172:C174"/>
    <mergeCell ref="D172:D174"/>
    <mergeCell ref="E172:E174"/>
    <mergeCell ref="F172:F173"/>
    <mergeCell ref="I187:I188"/>
    <mergeCell ref="F189:F190"/>
    <mergeCell ref="G189:G190"/>
    <mergeCell ref="A187:A190"/>
    <mergeCell ref="B187:B190"/>
    <mergeCell ref="C187:C190"/>
    <mergeCell ref="D187:D190"/>
    <mergeCell ref="E187:E190"/>
    <mergeCell ref="F187:F188"/>
    <mergeCell ref="G187:G188"/>
    <mergeCell ref="H187:H188"/>
    <mergeCell ref="H184:H186"/>
    <mergeCell ref="I184:I186"/>
    <mergeCell ref="A178:A180"/>
    <mergeCell ref="B178:B180"/>
    <mergeCell ref="C178:C180"/>
    <mergeCell ref="D178:D180"/>
    <mergeCell ref="E178:E180"/>
    <mergeCell ref="H178:H179"/>
    <mergeCell ref="I178:I179"/>
    <mergeCell ref="H181:H182"/>
    <mergeCell ref="I181:I182"/>
    <mergeCell ref="I197:I198"/>
    <mergeCell ref="A199:A200"/>
    <mergeCell ref="B199:B200"/>
    <mergeCell ref="C199:C200"/>
    <mergeCell ref="D199:D200"/>
    <mergeCell ref="E199:E200"/>
    <mergeCell ref="A197:A198"/>
    <mergeCell ref="B197:B198"/>
    <mergeCell ref="C197:C198"/>
    <mergeCell ref="D197:D198"/>
    <mergeCell ref="E197:E198"/>
    <mergeCell ref="H197:H198"/>
    <mergeCell ref="I191:I196"/>
    <mergeCell ref="C193:C194"/>
    <mergeCell ref="D193:D194"/>
    <mergeCell ref="E193:E194"/>
    <mergeCell ref="C195:C196"/>
    <mergeCell ref="D195:D196"/>
    <mergeCell ref="E195:E196"/>
    <mergeCell ref="A191:A196"/>
    <mergeCell ref="B191:B196"/>
    <mergeCell ref="C191:C192"/>
    <mergeCell ref="D191:D192"/>
    <mergeCell ref="E191:E192"/>
    <mergeCell ref="H191:H196"/>
    <mergeCell ref="I205:I207"/>
    <mergeCell ref="C205:C207"/>
    <mergeCell ref="D205:D207"/>
    <mergeCell ref="E205:E207"/>
    <mergeCell ref="A205:A207"/>
    <mergeCell ref="B205:B207"/>
    <mergeCell ref="H205:H207"/>
    <mergeCell ref="I201:I202"/>
    <mergeCell ref="A203:A204"/>
    <mergeCell ref="B203:B204"/>
    <mergeCell ref="C203:C204"/>
    <mergeCell ref="D203:D204"/>
    <mergeCell ref="E203:E204"/>
    <mergeCell ref="A201:A202"/>
    <mergeCell ref="B201:B202"/>
    <mergeCell ref="C201:C202"/>
    <mergeCell ref="D201:D202"/>
    <mergeCell ref="E201:E202"/>
    <mergeCell ref="H201:H202"/>
    <mergeCell ref="I211:I212"/>
    <mergeCell ref="A214:A220"/>
    <mergeCell ref="B214:B220"/>
    <mergeCell ref="C214:C216"/>
    <mergeCell ref="D214:D220"/>
    <mergeCell ref="E214:E220"/>
    <mergeCell ref="H214:H220"/>
    <mergeCell ref="I208:I210"/>
    <mergeCell ref="A211:A213"/>
    <mergeCell ref="B211:B213"/>
    <mergeCell ref="C211:C213"/>
    <mergeCell ref="D211:D213"/>
    <mergeCell ref="E211:E213"/>
    <mergeCell ref="H211:H212"/>
    <mergeCell ref="A208:A210"/>
    <mergeCell ref="B208:B210"/>
    <mergeCell ref="C208:C210"/>
    <mergeCell ref="D208:D210"/>
    <mergeCell ref="E208:E210"/>
    <mergeCell ref="H208:H210"/>
    <mergeCell ref="I214:I220"/>
    <mergeCell ref="C217:C218"/>
    <mergeCell ref="C219:C220"/>
    <mergeCell ref="E230:E232"/>
    <mergeCell ref="A233:A234"/>
    <mergeCell ref="B233:B234"/>
    <mergeCell ref="C233:C234"/>
    <mergeCell ref="D233:D234"/>
    <mergeCell ref="E233:E234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32"/>
    <mergeCell ref="B227:B232"/>
    <mergeCell ref="C227:C229"/>
    <mergeCell ref="D227:D229"/>
    <mergeCell ref="E227:E229"/>
    <mergeCell ref="H227:H232"/>
    <mergeCell ref="I227:I232"/>
    <mergeCell ref="F238:F240"/>
    <mergeCell ref="G238:G240"/>
    <mergeCell ref="H238:H239"/>
    <mergeCell ref="I238:I239"/>
    <mergeCell ref="G242:G245"/>
    <mergeCell ref="G235:G237"/>
    <mergeCell ref="H235:H237"/>
    <mergeCell ref="I235:I237"/>
    <mergeCell ref="I233:I234"/>
    <mergeCell ref="H233:H234"/>
    <mergeCell ref="A235:A240"/>
    <mergeCell ref="B235:B240"/>
    <mergeCell ref="C235:C240"/>
    <mergeCell ref="D235:D240"/>
    <mergeCell ref="E235:E240"/>
    <mergeCell ref="F235:F237"/>
    <mergeCell ref="H242:H243"/>
    <mergeCell ref="I242:I243"/>
    <mergeCell ref="H244:H245"/>
    <mergeCell ref="I244:I245"/>
    <mergeCell ref="A241:A245"/>
    <mergeCell ref="B241:B245"/>
    <mergeCell ref="C241:C245"/>
    <mergeCell ref="D241:D245"/>
    <mergeCell ref="E241:E245"/>
    <mergeCell ref="F242:F245"/>
    <mergeCell ref="H252:H260"/>
    <mergeCell ref="I252:I260"/>
    <mergeCell ref="I246:I248"/>
    <mergeCell ref="A249:A251"/>
    <mergeCell ref="B249:B251"/>
    <mergeCell ref="C249:C251"/>
    <mergeCell ref="D249:D251"/>
    <mergeCell ref="E249:E251"/>
    <mergeCell ref="H249:H250"/>
    <mergeCell ref="I249:I250"/>
    <mergeCell ref="A246:A248"/>
    <mergeCell ref="B246:B248"/>
    <mergeCell ref="C246:C248"/>
    <mergeCell ref="D246:D248"/>
    <mergeCell ref="E246:E248"/>
    <mergeCell ref="H246:H248"/>
    <mergeCell ref="I261:I263"/>
    <mergeCell ref="A264:A265"/>
    <mergeCell ref="B264:B265"/>
    <mergeCell ref="C264:C265"/>
    <mergeCell ref="D264:D265"/>
    <mergeCell ref="E264:E265"/>
    <mergeCell ref="A261:A263"/>
    <mergeCell ref="B261:B263"/>
    <mergeCell ref="C261:C263"/>
    <mergeCell ref="D261:D263"/>
    <mergeCell ref="E261:E263"/>
    <mergeCell ref="H261:H263"/>
    <mergeCell ref="A270:A271"/>
    <mergeCell ref="B270:B271"/>
    <mergeCell ref="C270:C271"/>
    <mergeCell ref="D270:D271"/>
    <mergeCell ref="E270:E271"/>
    <mergeCell ref="A268:A269"/>
    <mergeCell ref="B268:B269"/>
    <mergeCell ref="C268:C269"/>
    <mergeCell ref="D268:D269"/>
    <mergeCell ref="E268:E269"/>
    <mergeCell ref="A266:A267"/>
    <mergeCell ref="B266:B267"/>
    <mergeCell ref="C266:C267"/>
    <mergeCell ref="D266:D267"/>
    <mergeCell ref="E266:E267"/>
    <mergeCell ref="C255:C257"/>
    <mergeCell ref="D255:D257"/>
    <mergeCell ref="E255:E257"/>
    <mergeCell ref="C258:C260"/>
    <mergeCell ref="D258:D260"/>
    <mergeCell ref="E258:E260"/>
    <mergeCell ref="A252:A260"/>
    <mergeCell ref="B252:B260"/>
    <mergeCell ref="C252:C254"/>
    <mergeCell ref="D252:D254"/>
    <mergeCell ref="E252:E254"/>
    <mergeCell ref="A277:A278"/>
    <mergeCell ref="B279:B280"/>
    <mergeCell ref="C279:C280"/>
    <mergeCell ref="D279:D280"/>
    <mergeCell ref="E279:E280"/>
    <mergeCell ref="A275:A276"/>
    <mergeCell ref="B277:B278"/>
    <mergeCell ref="C277:C278"/>
    <mergeCell ref="D277:D278"/>
    <mergeCell ref="E277:E278"/>
    <mergeCell ref="B275:B276"/>
    <mergeCell ref="C275:C276"/>
    <mergeCell ref="D275:D276"/>
    <mergeCell ref="E275:E276"/>
    <mergeCell ref="A279:A280"/>
    <mergeCell ref="F282:F284"/>
    <mergeCell ref="G282:G284"/>
    <mergeCell ref="H283:H284"/>
    <mergeCell ref="A285:A287"/>
    <mergeCell ref="I285:I286"/>
    <mergeCell ref="B288:B289"/>
    <mergeCell ref="C288:C289"/>
    <mergeCell ref="D288:D289"/>
    <mergeCell ref="E288:E289"/>
    <mergeCell ref="I283:I284"/>
    <mergeCell ref="B285:B287"/>
    <mergeCell ref="C285:C287"/>
    <mergeCell ref="D285:D287"/>
    <mergeCell ref="E285:E287"/>
    <mergeCell ref="H285:H286"/>
    <mergeCell ref="A290:A291"/>
    <mergeCell ref="B292:B293"/>
    <mergeCell ref="C292:C293"/>
    <mergeCell ref="D292:D293"/>
    <mergeCell ref="E292:E293"/>
    <mergeCell ref="A296:A297"/>
    <mergeCell ref="A281:A284"/>
    <mergeCell ref="B281:B284"/>
    <mergeCell ref="C281:C284"/>
    <mergeCell ref="D281:D284"/>
    <mergeCell ref="E281:E284"/>
    <mergeCell ref="C296:C297"/>
    <mergeCell ref="D296:D297"/>
    <mergeCell ref="E296:E297"/>
    <mergeCell ref="A288:A289"/>
    <mergeCell ref="B290:B291"/>
    <mergeCell ref="C290:C291"/>
    <mergeCell ref="D290:D291"/>
    <mergeCell ref="E290:E291"/>
    <mergeCell ref="A292:A293"/>
    <mergeCell ref="B294:B295"/>
    <mergeCell ref="C294:C295"/>
    <mergeCell ref="D294:D295"/>
    <mergeCell ref="E294:E295"/>
    <mergeCell ref="A294:A295"/>
    <mergeCell ref="B296:B297"/>
    <mergeCell ref="I307:I308"/>
    <mergeCell ref="H304:H306"/>
    <mergeCell ref="I304:I306"/>
    <mergeCell ref="A307:A309"/>
    <mergeCell ref="B307:B309"/>
    <mergeCell ref="C307:C309"/>
    <mergeCell ref="D307:D309"/>
    <mergeCell ref="E307:E309"/>
    <mergeCell ref="I301:I302"/>
    <mergeCell ref="A304:A306"/>
    <mergeCell ref="B304:B306"/>
    <mergeCell ref="C304:C306"/>
    <mergeCell ref="D304:D306"/>
    <mergeCell ref="E304:E306"/>
    <mergeCell ref="I298:I300"/>
    <mergeCell ref="A301:A303"/>
    <mergeCell ref="B301:B303"/>
    <mergeCell ref="C301:C303"/>
    <mergeCell ref="A298:A300"/>
    <mergeCell ref="B298:B300"/>
    <mergeCell ref="I310:I318"/>
    <mergeCell ref="C313:C315"/>
    <mergeCell ref="C316:C318"/>
    <mergeCell ref="I325:I326"/>
    <mergeCell ref="I322:I323"/>
    <mergeCell ref="A310:A318"/>
    <mergeCell ref="B310:B318"/>
    <mergeCell ref="C310:C312"/>
    <mergeCell ref="D310:D318"/>
    <mergeCell ref="E310:E318"/>
    <mergeCell ref="H310:H318"/>
    <mergeCell ref="E325:E326"/>
    <mergeCell ref="H325:H326"/>
    <mergeCell ref="C298:C300"/>
    <mergeCell ref="D298:D300"/>
    <mergeCell ref="E298:E300"/>
    <mergeCell ref="H298:H300"/>
    <mergeCell ref="H307:H308"/>
    <mergeCell ref="D301:D303"/>
    <mergeCell ref="E301:E303"/>
    <mergeCell ref="H301:H302"/>
    <mergeCell ref="E333:E334"/>
    <mergeCell ref="H333:H334"/>
    <mergeCell ref="I319:I320"/>
    <mergeCell ref="A322:A324"/>
    <mergeCell ref="B322:B324"/>
    <mergeCell ref="C322:C324"/>
    <mergeCell ref="D322:D324"/>
    <mergeCell ref="E322:E324"/>
    <mergeCell ref="H322:H323"/>
    <mergeCell ref="A319:A321"/>
    <mergeCell ref="B319:B321"/>
    <mergeCell ref="C319:C321"/>
    <mergeCell ref="D319:D321"/>
    <mergeCell ref="E319:E321"/>
    <mergeCell ref="H319:H320"/>
    <mergeCell ref="A327:A328"/>
    <mergeCell ref="B327:B328"/>
    <mergeCell ref="C327:C328"/>
    <mergeCell ref="D327:D328"/>
    <mergeCell ref="E327:E328"/>
    <mergeCell ref="A325:A326"/>
    <mergeCell ref="B325:B326"/>
    <mergeCell ref="C325:C326"/>
    <mergeCell ref="D325:D326"/>
    <mergeCell ref="D339:D340"/>
    <mergeCell ref="E339:E340"/>
    <mergeCell ref="A337:A338"/>
    <mergeCell ref="B337:B338"/>
    <mergeCell ref="C337:C338"/>
    <mergeCell ref="D337:D338"/>
    <mergeCell ref="E337:E338"/>
    <mergeCell ref="H337:H338"/>
    <mergeCell ref="A329:A330"/>
    <mergeCell ref="B329:B330"/>
    <mergeCell ref="C329:C330"/>
    <mergeCell ref="D329:D330"/>
    <mergeCell ref="E329:E330"/>
    <mergeCell ref="H329:H330"/>
    <mergeCell ref="B335:B336"/>
    <mergeCell ref="A331:A332"/>
    <mergeCell ref="A335:A336"/>
    <mergeCell ref="C335:C336"/>
    <mergeCell ref="D335:D336"/>
    <mergeCell ref="E335:E336"/>
    <mergeCell ref="A333:A334"/>
    <mergeCell ref="B333:B334"/>
    <mergeCell ref="C333:C334"/>
    <mergeCell ref="D333:D334"/>
    <mergeCell ref="D361:D363"/>
    <mergeCell ref="E361:E363"/>
    <mergeCell ref="H361:H362"/>
    <mergeCell ref="I361:I362"/>
    <mergeCell ref="I343:I350"/>
    <mergeCell ref="C346:C348"/>
    <mergeCell ref="D346:D348"/>
    <mergeCell ref="E346:E348"/>
    <mergeCell ref="C349:C350"/>
    <mergeCell ref="D349:D350"/>
    <mergeCell ref="E349:E350"/>
    <mergeCell ref="C343:C345"/>
    <mergeCell ref="D343:D345"/>
    <mergeCell ref="E343:E345"/>
    <mergeCell ref="H343:H350"/>
    <mergeCell ref="I351:I352"/>
    <mergeCell ref="C353:C354"/>
    <mergeCell ref="D353:D354"/>
    <mergeCell ref="E353:E354"/>
    <mergeCell ref="C351:C352"/>
    <mergeCell ref="D351:D352"/>
    <mergeCell ref="E351:E352"/>
    <mergeCell ref="H351:H352"/>
    <mergeCell ref="A358:A360"/>
    <mergeCell ref="B358:B360"/>
    <mergeCell ref="C358:C360"/>
    <mergeCell ref="D358:D360"/>
    <mergeCell ref="E358:E360"/>
    <mergeCell ref="H358:H359"/>
    <mergeCell ref="I358:I359"/>
    <mergeCell ref="A367:A369"/>
    <mergeCell ref="B367:B369"/>
    <mergeCell ref="C367:C369"/>
    <mergeCell ref="D367:D369"/>
    <mergeCell ref="E367:E369"/>
    <mergeCell ref="H367:H368"/>
    <mergeCell ref="I367:I368"/>
    <mergeCell ref="A364:A366"/>
    <mergeCell ref="B364:B366"/>
    <mergeCell ref="C364:C366"/>
    <mergeCell ref="D364:D366"/>
    <mergeCell ref="E364:E366"/>
    <mergeCell ref="H364:H366"/>
    <mergeCell ref="I364:I366"/>
    <mergeCell ref="A361:A363"/>
    <mergeCell ref="B361:B363"/>
    <mergeCell ref="C361:C363"/>
    <mergeCell ref="I329:I330"/>
    <mergeCell ref="I333:I334"/>
    <mergeCell ref="I337:I338"/>
    <mergeCell ref="I355:I357"/>
    <mergeCell ref="A355:A357"/>
    <mergeCell ref="B355:B357"/>
    <mergeCell ref="C355:C357"/>
    <mergeCell ref="D355:D357"/>
    <mergeCell ref="E355:E357"/>
    <mergeCell ref="H355:H357"/>
    <mergeCell ref="A343:A350"/>
    <mergeCell ref="B343:B350"/>
    <mergeCell ref="A353:A354"/>
    <mergeCell ref="B353:B354"/>
    <mergeCell ref="A351:A352"/>
    <mergeCell ref="B351:B352"/>
    <mergeCell ref="A341:A342"/>
    <mergeCell ref="B341:B342"/>
    <mergeCell ref="C341:C342"/>
    <mergeCell ref="D341:D342"/>
    <mergeCell ref="E341:E342"/>
    <mergeCell ref="A339:A340"/>
    <mergeCell ref="B339:B340"/>
    <mergeCell ref="C339:C340"/>
  </mergeCells>
  <pageMargins left="0.70866141732283472" right="0.15748031496062992" top="0.74803149606299213" bottom="0.15748031496062992" header="0.31496062992125984" footer="0.31496062992125984"/>
  <pageSetup paperSize="9" scale="39" fitToHeight="0" orientation="portrait" r:id="rId1"/>
  <headerFooter differentFirst="1"/>
  <rowBreaks count="7" manualBreakCount="7">
    <brk id="70" max="8" man="1"/>
    <brk id="113" max="8" man="1"/>
    <brk id="150" max="8" man="1"/>
    <brk id="196" max="8" man="1"/>
    <brk id="251" max="8" man="1"/>
    <brk id="309" max="8" man="1"/>
    <brk id="3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374"/>
  <sheetViews>
    <sheetView view="pageBreakPreview" zoomScale="70" zoomScaleNormal="85" zoomScaleSheetLayoutView="70" workbookViewId="0">
      <pane xSplit="8" ySplit="12" topLeftCell="I322" activePane="bottomRight" state="frozen"/>
      <selection activeCell="F300" sqref="F300"/>
      <selection pane="topRight" activeCell="F300" sqref="F300"/>
      <selection pane="bottomLeft" activeCell="F300" sqref="F300"/>
      <selection pane="bottomRight" activeCell="F300" sqref="F300"/>
    </sheetView>
  </sheetViews>
  <sheetFormatPr defaultRowHeight="12.75" x14ac:dyDescent="0.2"/>
  <cols>
    <col min="1" max="1" width="6" style="1" customWidth="1"/>
    <col min="2" max="2" width="50" style="1" customWidth="1"/>
    <col min="3" max="3" width="28.140625" style="1" customWidth="1"/>
    <col min="4" max="4" width="10.85546875" style="1" customWidth="1"/>
    <col min="5" max="5" width="11.140625" style="1" customWidth="1"/>
    <col min="6" max="6" width="17.42578125" style="42" customWidth="1"/>
    <col min="7" max="7" width="15.28515625" style="40" customWidth="1"/>
    <col min="8" max="8" width="18.7109375" style="395" customWidth="1"/>
    <col min="9" max="9" width="18.7109375" style="40" customWidth="1"/>
    <col min="10" max="10" width="46.140625" style="1" customWidth="1"/>
    <col min="11" max="11" width="31.7109375" style="40" customWidth="1"/>
    <col min="12" max="12" width="33" style="40" customWidth="1"/>
    <col min="13" max="13" width="60" style="40" customWidth="1"/>
    <col min="14" max="14" width="31.7109375" style="40" customWidth="1"/>
    <col min="15" max="15" width="23.85546875" style="151" customWidth="1"/>
    <col min="16" max="17" width="33.28515625" style="1" customWidth="1"/>
    <col min="18" max="16384" width="9.140625" style="1"/>
  </cols>
  <sheetData>
    <row r="1" spans="1:15" ht="18.75" x14ac:dyDescent="0.2">
      <c r="B1" s="8"/>
      <c r="J1" s="6" t="s">
        <v>168</v>
      </c>
    </row>
    <row r="2" spans="1:15" ht="18.75" x14ac:dyDescent="0.2">
      <c r="B2" s="8"/>
      <c r="J2" s="6" t="s">
        <v>169</v>
      </c>
    </row>
    <row r="3" spans="1:15" ht="18.75" x14ac:dyDescent="0.2">
      <c r="J3" s="6" t="s">
        <v>170</v>
      </c>
    </row>
    <row r="4" spans="1:15" ht="18.75" x14ac:dyDescent="0.2">
      <c r="J4" s="6" t="s">
        <v>171</v>
      </c>
    </row>
    <row r="5" spans="1:15" ht="18.75" x14ac:dyDescent="0.2">
      <c r="J5" s="6" t="s">
        <v>172</v>
      </c>
    </row>
    <row r="6" spans="1:15" ht="18.75" x14ac:dyDescent="0.2">
      <c r="J6" s="6" t="s">
        <v>173</v>
      </c>
    </row>
    <row r="7" spans="1:15" ht="18.75" x14ac:dyDescent="0.2">
      <c r="J7" s="6"/>
    </row>
    <row r="8" spans="1:15" ht="18.75" x14ac:dyDescent="0.2">
      <c r="J8" s="6"/>
    </row>
    <row r="9" spans="1:15" ht="31.5" customHeight="1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216"/>
      <c r="M9" s="216"/>
      <c r="N9" s="216"/>
    </row>
    <row r="10" spans="1:15" ht="22.5" x14ac:dyDescent="0.2">
      <c r="J10" s="7"/>
      <c r="K10" s="146"/>
      <c r="L10" s="146"/>
      <c r="M10" s="146"/>
      <c r="N10" s="146"/>
    </row>
    <row r="11" spans="1:15" ht="29.25" customHeight="1" x14ac:dyDescent="0.2">
      <c r="A11" s="466" t="s">
        <v>82</v>
      </c>
      <c r="B11" s="468" t="s">
        <v>174</v>
      </c>
      <c r="C11" s="468" t="s">
        <v>83</v>
      </c>
      <c r="D11" s="792" t="s">
        <v>84</v>
      </c>
      <c r="E11" s="793"/>
      <c r="F11" s="791" t="s">
        <v>177</v>
      </c>
      <c r="G11" s="791"/>
      <c r="H11" s="396"/>
      <c r="I11" s="215"/>
      <c r="J11" s="468" t="s">
        <v>85</v>
      </c>
      <c r="K11" s="676" t="s">
        <v>629</v>
      </c>
      <c r="L11" s="676" t="s">
        <v>631</v>
      </c>
      <c r="M11" s="676" t="s">
        <v>630</v>
      </c>
      <c r="N11" s="675" t="s">
        <v>455</v>
      </c>
    </row>
    <row r="12" spans="1:15" ht="136.5" customHeight="1" x14ac:dyDescent="0.2">
      <c r="A12" s="467"/>
      <c r="B12" s="469"/>
      <c r="C12" s="469"/>
      <c r="D12" s="155" t="s">
        <v>175</v>
      </c>
      <c r="E12" s="155" t="s">
        <v>176</v>
      </c>
      <c r="F12" s="156" t="s">
        <v>86</v>
      </c>
      <c r="G12" s="156" t="s">
        <v>231</v>
      </c>
      <c r="H12" s="397" t="s">
        <v>231</v>
      </c>
      <c r="I12" s="156"/>
      <c r="J12" s="469"/>
      <c r="K12" s="676"/>
      <c r="L12" s="676"/>
      <c r="M12" s="676"/>
      <c r="N12" s="675"/>
    </row>
    <row r="13" spans="1:15" x14ac:dyDescent="0.2">
      <c r="A13" s="9">
        <v>1</v>
      </c>
      <c r="B13" s="2">
        <v>2</v>
      </c>
      <c r="C13" s="2">
        <v>3</v>
      </c>
      <c r="D13" s="157">
        <v>4</v>
      </c>
      <c r="E13" s="157">
        <v>5</v>
      </c>
      <c r="F13" s="153">
        <v>6</v>
      </c>
      <c r="G13" s="153">
        <v>7</v>
      </c>
      <c r="H13" s="398"/>
      <c r="I13" s="202"/>
      <c r="J13" s="158">
        <v>8</v>
      </c>
      <c r="K13" s="153">
        <v>9</v>
      </c>
      <c r="L13" s="217">
        <v>10</v>
      </c>
      <c r="M13" s="217">
        <v>11</v>
      </c>
      <c r="N13" s="217">
        <v>12</v>
      </c>
    </row>
    <row r="14" spans="1:15" s="11" customFormat="1" ht="12.75" customHeight="1" x14ac:dyDescent="0.2">
      <c r="A14" s="474" t="s">
        <v>183</v>
      </c>
      <c r="B14" s="475"/>
      <c r="C14" s="478" t="s">
        <v>0</v>
      </c>
      <c r="D14" s="786" t="s">
        <v>87</v>
      </c>
      <c r="E14" s="788" t="s">
        <v>87</v>
      </c>
      <c r="F14" s="159" t="s">
        <v>1</v>
      </c>
      <c r="G14" s="121">
        <v>58671815.099999994</v>
      </c>
      <c r="H14" s="385">
        <v>59617415.569999993</v>
      </c>
      <c r="I14" s="203">
        <f>H14-G14</f>
        <v>945600.46999999881</v>
      </c>
      <c r="J14" s="709" t="s">
        <v>87</v>
      </c>
      <c r="K14" s="709" t="s">
        <v>90</v>
      </c>
      <c r="L14" s="709" t="s">
        <v>90</v>
      </c>
      <c r="M14" s="709" t="s">
        <v>90</v>
      </c>
      <c r="N14" s="709" t="s">
        <v>90</v>
      </c>
      <c r="O14" s="151"/>
    </row>
    <row r="15" spans="1:15" s="11" customFormat="1" ht="54" customHeight="1" x14ac:dyDescent="0.2">
      <c r="A15" s="476"/>
      <c r="B15" s="477"/>
      <c r="C15" s="479" t="s">
        <v>0</v>
      </c>
      <c r="D15" s="786"/>
      <c r="E15" s="788"/>
      <c r="F15" s="160" t="s">
        <v>178</v>
      </c>
      <c r="G15" s="121">
        <v>29734001.099999998</v>
      </c>
      <c r="H15" s="385">
        <v>30608701.369999997</v>
      </c>
      <c r="I15" s="203">
        <f t="shared" ref="I15:I78" si="0">H15-G15</f>
        <v>874700.26999999955</v>
      </c>
      <c r="J15" s="709"/>
      <c r="K15" s="709"/>
      <c r="L15" s="709"/>
      <c r="M15" s="709"/>
      <c r="N15" s="709"/>
      <c r="O15" s="151"/>
    </row>
    <row r="16" spans="1:15" s="11" customFormat="1" ht="90" customHeight="1" x14ac:dyDescent="0.2">
      <c r="A16" s="476"/>
      <c r="B16" s="477"/>
      <c r="C16" s="479" t="s">
        <v>0</v>
      </c>
      <c r="D16" s="786"/>
      <c r="E16" s="788"/>
      <c r="F16" s="160" t="s">
        <v>179</v>
      </c>
      <c r="G16" s="121">
        <v>2652750.4</v>
      </c>
      <c r="H16" s="385">
        <v>2723650.5999999996</v>
      </c>
      <c r="I16" s="203">
        <f t="shared" si="0"/>
        <v>70900.199999999721</v>
      </c>
      <c r="J16" s="709"/>
      <c r="K16" s="709"/>
      <c r="L16" s="709"/>
      <c r="M16" s="709"/>
      <c r="N16" s="709"/>
      <c r="O16" s="151"/>
    </row>
    <row r="17" spans="1:15" s="11" customFormat="1" ht="87" customHeight="1" x14ac:dyDescent="0.2">
      <c r="A17" s="476"/>
      <c r="B17" s="477"/>
      <c r="C17" s="479" t="s">
        <v>0</v>
      </c>
      <c r="D17" s="786"/>
      <c r="E17" s="788"/>
      <c r="F17" s="160" t="s">
        <v>180</v>
      </c>
      <c r="G17" s="121">
        <v>9654.2000000000007</v>
      </c>
      <c r="H17" s="385">
        <v>9654.2000000000007</v>
      </c>
      <c r="I17" s="203">
        <f t="shared" si="0"/>
        <v>0</v>
      </c>
      <c r="J17" s="709"/>
      <c r="K17" s="709"/>
      <c r="L17" s="709"/>
      <c r="M17" s="709"/>
      <c r="N17" s="709"/>
      <c r="O17" s="151"/>
    </row>
    <row r="18" spans="1:15" s="11" customFormat="1" ht="33.75" customHeight="1" x14ac:dyDescent="0.2">
      <c r="A18" s="476"/>
      <c r="B18" s="477"/>
      <c r="C18" s="479" t="s">
        <v>0</v>
      </c>
      <c r="D18" s="787"/>
      <c r="E18" s="789"/>
      <c r="F18" s="160" t="s">
        <v>181</v>
      </c>
      <c r="G18" s="121">
        <v>26275409.399999999</v>
      </c>
      <c r="H18" s="385">
        <v>26275409.399999999</v>
      </c>
      <c r="I18" s="203">
        <f t="shared" si="0"/>
        <v>0</v>
      </c>
      <c r="J18" s="709"/>
      <c r="K18" s="709"/>
      <c r="L18" s="709"/>
      <c r="M18" s="709"/>
      <c r="N18" s="709"/>
      <c r="O18" s="151"/>
    </row>
    <row r="19" spans="1:15" s="11" customFormat="1" ht="17.25" customHeight="1" x14ac:dyDescent="0.2">
      <c r="A19" s="476"/>
      <c r="B19" s="477"/>
      <c r="C19" s="479" t="s">
        <v>6</v>
      </c>
      <c r="D19" s="790" t="s">
        <v>87</v>
      </c>
      <c r="E19" s="790" t="s">
        <v>87</v>
      </c>
      <c r="F19" s="22" t="s">
        <v>1</v>
      </c>
      <c r="G19" s="121">
        <v>26270630.399999999</v>
      </c>
      <c r="H19" s="385">
        <v>26270630.399999999</v>
      </c>
      <c r="I19" s="203">
        <f t="shared" si="0"/>
        <v>0</v>
      </c>
      <c r="J19" s="709"/>
      <c r="K19" s="709"/>
      <c r="L19" s="709"/>
      <c r="M19" s="709"/>
      <c r="N19" s="709"/>
      <c r="O19" s="151"/>
    </row>
    <row r="20" spans="1:15" s="11" customFormat="1" ht="20.25" customHeight="1" x14ac:dyDescent="0.2">
      <c r="A20" s="476"/>
      <c r="B20" s="477"/>
      <c r="C20" s="479" t="s">
        <v>6</v>
      </c>
      <c r="D20" s="786"/>
      <c r="E20" s="786"/>
      <c r="F20" s="22" t="s">
        <v>2</v>
      </c>
      <c r="G20" s="121">
        <v>0</v>
      </c>
      <c r="H20" s="385">
        <v>0</v>
      </c>
      <c r="I20" s="203">
        <f t="shared" si="0"/>
        <v>0</v>
      </c>
      <c r="J20" s="709"/>
      <c r="K20" s="709"/>
      <c r="L20" s="709"/>
      <c r="M20" s="709"/>
      <c r="N20" s="709"/>
      <c r="O20" s="151"/>
    </row>
    <row r="21" spans="1:15" s="11" customFormat="1" ht="19.5" customHeight="1" x14ac:dyDescent="0.2">
      <c r="A21" s="476"/>
      <c r="B21" s="477"/>
      <c r="C21" s="479" t="s">
        <v>6</v>
      </c>
      <c r="D21" s="787"/>
      <c r="E21" s="787"/>
      <c r="F21" s="22" t="s">
        <v>5</v>
      </c>
      <c r="G21" s="121">
        <v>26270630.399999999</v>
      </c>
      <c r="H21" s="385">
        <v>26270630.399999999</v>
      </c>
      <c r="I21" s="203">
        <f t="shared" si="0"/>
        <v>0</v>
      </c>
      <c r="J21" s="709"/>
      <c r="K21" s="709"/>
      <c r="L21" s="709"/>
      <c r="M21" s="709"/>
      <c r="N21" s="709"/>
      <c r="O21" s="151"/>
    </row>
    <row r="22" spans="1:15" s="11" customFormat="1" ht="13.5" customHeight="1" x14ac:dyDescent="0.2">
      <c r="A22" s="476"/>
      <c r="B22" s="477"/>
      <c r="C22" s="479" t="s">
        <v>7</v>
      </c>
      <c r="D22" s="790" t="s">
        <v>87</v>
      </c>
      <c r="E22" s="790" t="s">
        <v>87</v>
      </c>
      <c r="F22" s="22" t="s">
        <v>1</v>
      </c>
      <c r="G22" s="121">
        <v>30363512.300000001</v>
      </c>
      <c r="H22" s="385">
        <v>31016572.77</v>
      </c>
      <c r="I22" s="203">
        <f t="shared" si="0"/>
        <v>653060.46999999881</v>
      </c>
      <c r="J22" s="709"/>
      <c r="K22" s="709"/>
      <c r="L22" s="709"/>
      <c r="M22" s="709"/>
      <c r="N22" s="709"/>
      <c r="O22" s="151"/>
    </row>
    <row r="23" spans="1:15" s="11" customFormat="1" ht="12.75" customHeight="1" x14ac:dyDescent="0.2">
      <c r="A23" s="476"/>
      <c r="B23" s="477"/>
      <c r="C23" s="479" t="s">
        <v>7</v>
      </c>
      <c r="D23" s="786"/>
      <c r="E23" s="786"/>
      <c r="F23" s="22" t="s">
        <v>2</v>
      </c>
      <c r="G23" s="121">
        <v>27718065.699999999</v>
      </c>
      <c r="H23" s="385">
        <v>28300225.969999999</v>
      </c>
      <c r="I23" s="203">
        <f t="shared" si="0"/>
        <v>582160.26999999955</v>
      </c>
      <c r="J23" s="709"/>
      <c r="K23" s="709"/>
      <c r="L23" s="709"/>
      <c r="M23" s="709"/>
      <c r="N23" s="709"/>
      <c r="O23" s="151"/>
    </row>
    <row r="24" spans="1:15" s="11" customFormat="1" ht="12.75" customHeight="1" x14ac:dyDescent="0.2">
      <c r="A24" s="476"/>
      <c r="B24" s="477"/>
      <c r="C24" s="479" t="s">
        <v>7</v>
      </c>
      <c r="D24" s="786"/>
      <c r="E24" s="786"/>
      <c r="F24" s="22" t="s">
        <v>3</v>
      </c>
      <c r="G24" s="121">
        <v>2640667.6</v>
      </c>
      <c r="H24" s="385">
        <v>2711567.8</v>
      </c>
      <c r="I24" s="203">
        <f t="shared" si="0"/>
        <v>70900.199999999721</v>
      </c>
      <c r="J24" s="709"/>
      <c r="K24" s="709"/>
      <c r="L24" s="709"/>
      <c r="M24" s="709"/>
      <c r="N24" s="709"/>
      <c r="O24" s="151"/>
    </row>
    <row r="25" spans="1:15" s="11" customFormat="1" ht="12.75" customHeight="1" x14ac:dyDescent="0.2">
      <c r="A25" s="476"/>
      <c r="B25" s="477"/>
      <c r="C25" s="479" t="s">
        <v>7</v>
      </c>
      <c r="D25" s="787"/>
      <c r="E25" s="787"/>
      <c r="F25" s="22" t="s">
        <v>5</v>
      </c>
      <c r="G25" s="121">
        <v>4779</v>
      </c>
      <c r="H25" s="385" t="e">
        <f>#REF!</f>
        <v>#REF!</v>
      </c>
      <c r="I25" s="203" t="e">
        <f t="shared" si="0"/>
        <v>#REF!</v>
      </c>
      <c r="J25" s="709"/>
      <c r="K25" s="709"/>
      <c r="L25" s="709"/>
      <c r="M25" s="709"/>
      <c r="N25" s="709"/>
      <c r="O25" s="151"/>
    </row>
    <row r="26" spans="1:15" s="11" customFormat="1" ht="13.5" customHeight="1" x14ac:dyDescent="0.2">
      <c r="A26" s="476"/>
      <c r="B26" s="477"/>
      <c r="C26" s="479" t="s">
        <v>8</v>
      </c>
      <c r="D26" s="790" t="s">
        <v>87</v>
      </c>
      <c r="E26" s="790" t="s">
        <v>87</v>
      </c>
      <c r="F26" s="22" t="s">
        <v>1</v>
      </c>
      <c r="G26" s="121">
        <v>13056.6</v>
      </c>
      <c r="H26" s="385">
        <v>13056.6</v>
      </c>
      <c r="I26" s="203">
        <f t="shared" si="0"/>
        <v>0</v>
      </c>
      <c r="J26" s="709"/>
      <c r="K26" s="709"/>
      <c r="L26" s="709"/>
      <c r="M26" s="709"/>
      <c r="N26" s="709"/>
      <c r="O26" s="236"/>
    </row>
    <row r="27" spans="1:15" s="11" customFormat="1" ht="12.75" customHeight="1" x14ac:dyDescent="0.2">
      <c r="A27" s="476"/>
      <c r="B27" s="477"/>
      <c r="C27" s="479" t="s">
        <v>8</v>
      </c>
      <c r="D27" s="786"/>
      <c r="E27" s="786"/>
      <c r="F27" s="22" t="s">
        <v>2</v>
      </c>
      <c r="G27" s="121">
        <v>3402.4</v>
      </c>
      <c r="H27" s="385">
        <v>3402.4</v>
      </c>
      <c r="I27" s="203">
        <f t="shared" si="0"/>
        <v>0</v>
      </c>
      <c r="J27" s="709"/>
      <c r="K27" s="709"/>
      <c r="L27" s="709"/>
      <c r="M27" s="709"/>
      <c r="N27" s="709"/>
      <c r="O27" s="151"/>
    </row>
    <row r="28" spans="1:15" s="11" customFormat="1" ht="12.75" customHeight="1" x14ac:dyDescent="0.2">
      <c r="A28" s="476"/>
      <c r="B28" s="477"/>
      <c r="C28" s="479" t="s">
        <v>8</v>
      </c>
      <c r="D28" s="786"/>
      <c r="E28" s="786"/>
      <c r="F28" s="22" t="s">
        <v>4</v>
      </c>
      <c r="G28" s="121">
        <v>9654.2000000000007</v>
      </c>
      <c r="H28" s="385" t="e">
        <f>#REF!</f>
        <v>#REF!</v>
      </c>
      <c r="I28" s="203" t="e">
        <f t="shared" si="0"/>
        <v>#REF!</v>
      </c>
      <c r="J28" s="709"/>
      <c r="K28" s="709"/>
      <c r="L28" s="709"/>
      <c r="M28" s="709"/>
      <c r="N28" s="709"/>
      <c r="O28" s="151"/>
    </row>
    <row r="29" spans="1:15" s="11" customFormat="1" ht="21" customHeight="1" x14ac:dyDescent="0.2">
      <c r="A29" s="476"/>
      <c r="B29" s="477"/>
      <c r="C29" s="479" t="s">
        <v>9</v>
      </c>
      <c r="D29" s="790" t="s">
        <v>87</v>
      </c>
      <c r="E29" s="790" t="s">
        <v>87</v>
      </c>
      <c r="F29" s="22" t="s">
        <v>1</v>
      </c>
      <c r="G29" s="121">
        <v>2024615.8</v>
      </c>
      <c r="H29" s="385">
        <v>2317155.7999999998</v>
      </c>
      <c r="I29" s="203">
        <f t="shared" si="0"/>
        <v>292539.99999999977</v>
      </c>
      <c r="J29" s="709"/>
      <c r="K29" s="709"/>
      <c r="L29" s="709"/>
      <c r="M29" s="709"/>
      <c r="N29" s="709"/>
      <c r="O29" s="151"/>
    </row>
    <row r="30" spans="1:15" s="11" customFormat="1" ht="12.75" customHeight="1" x14ac:dyDescent="0.2">
      <c r="A30" s="476"/>
      <c r="B30" s="477"/>
      <c r="C30" s="479" t="s">
        <v>9</v>
      </c>
      <c r="D30" s="786"/>
      <c r="E30" s="786"/>
      <c r="F30" s="22" t="s">
        <v>2</v>
      </c>
      <c r="G30" s="121">
        <v>2012533</v>
      </c>
      <c r="H30" s="385">
        <v>2305073</v>
      </c>
      <c r="I30" s="203">
        <f t="shared" si="0"/>
        <v>292540</v>
      </c>
      <c r="J30" s="709"/>
      <c r="K30" s="709"/>
      <c r="L30" s="709"/>
      <c r="M30" s="709"/>
      <c r="N30" s="709"/>
      <c r="O30" s="151"/>
    </row>
    <row r="31" spans="1:15" s="11" customFormat="1" ht="19.5" customHeight="1" x14ac:dyDescent="0.2">
      <c r="A31" s="476"/>
      <c r="B31" s="477"/>
      <c r="C31" s="479" t="s">
        <v>9</v>
      </c>
      <c r="D31" s="786"/>
      <c r="E31" s="786"/>
      <c r="F31" s="22" t="s">
        <v>3</v>
      </c>
      <c r="G31" s="121">
        <v>12082.8</v>
      </c>
      <c r="H31" s="385">
        <v>12082.8</v>
      </c>
      <c r="I31" s="203">
        <f t="shared" si="0"/>
        <v>0</v>
      </c>
      <c r="J31" s="709"/>
      <c r="K31" s="709"/>
      <c r="L31" s="709"/>
      <c r="M31" s="709"/>
      <c r="N31" s="709"/>
      <c r="O31" s="151"/>
    </row>
    <row r="32" spans="1:15" s="11" customFormat="1" ht="15.75" customHeight="1" x14ac:dyDescent="0.2">
      <c r="A32" s="484" t="s">
        <v>91</v>
      </c>
      <c r="B32" s="482" t="s">
        <v>182</v>
      </c>
      <c r="C32" s="482" t="s">
        <v>0</v>
      </c>
      <c r="D32" s="468" t="s">
        <v>87</v>
      </c>
      <c r="E32" s="468" t="s">
        <v>87</v>
      </c>
      <c r="F32" s="116" t="s">
        <v>1</v>
      </c>
      <c r="G32" s="121">
        <v>10817530.1</v>
      </c>
      <c r="H32" s="385">
        <v>11164621.17</v>
      </c>
      <c r="I32" s="203">
        <f t="shared" si="0"/>
        <v>347091.0700000003</v>
      </c>
      <c r="J32" s="487" t="s">
        <v>90</v>
      </c>
      <c r="K32" s="487" t="s">
        <v>90</v>
      </c>
      <c r="L32" s="487" t="s">
        <v>90</v>
      </c>
      <c r="M32" s="487" t="s">
        <v>90</v>
      </c>
      <c r="N32" s="487" t="s">
        <v>90</v>
      </c>
      <c r="O32" s="151"/>
    </row>
    <row r="33" spans="1:15" s="11" customFormat="1" ht="15.75" customHeight="1" x14ac:dyDescent="0.2">
      <c r="A33" s="485"/>
      <c r="B33" s="483"/>
      <c r="C33" s="483" t="s">
        <v>0</v>
      </c>
      <c r="D33" s="473"/>
      <c r="E33" s="473"/>
      <c r="F33" s="116" t="s">
        <v>2</v>
      </c>
      <c r="G33" s="121">
        <v>9249937.3000000007</v>
      </c>
      <c r="H33" s="385">
        <v>9526128.1699999999</v>
      </c>
      <c r="I33" s="203">
        <f t="shared" si="0"/>
        <v>276190.86999999918</v>
      </c>
      <c r="J33" s="488"/>
      <c r="K33" s="488"/>
      <c r="L33" s="488"/>
      <c r="M33" s="488"/>
      <c r="N33" s="488"/>
      <c r="O33" s="151"/>
    </row>
    <row r="34" spans="1:15" s="11" customFormat="1" ht="15.75" customHeight="1" x14ac:dyDescent="0.2">
      <c r="A34" s="485"/>
      <c r="B34" s="483"/>
      <c r="C34" s="483" t="s">
        <v>0</v>
      </c>
      <c r="D34" s="473"/>
      <c r="E34" s="473"/>
      <c r="F34" s="116" t="s">
        <v>3</v>
      </c>
      <c r="G34" s="121">
        <v>1553159.6</v>
      </c>
      <c r="H34" s="385">
        <v>1624059.8</v>
      </c>
      <c r="I34" s="203">
        <f t="shared" si="0"/>
        <v>70900.199999999953</v>
      </c>
      <c r="J34" s="488"/>
      <c r="K34" s="488"/>
      <c r="L34" s="488"/>
      <c r="M34" s="488"/>
      <c r="N34" s="488"/>
      <c r="O34" s="151"/>
    </row>
    <row r="35" spans="1:15" s="11" customFormat="1" ht="15.75" customHeight="1" x14ac:dyDescent="0.2">
      <c r="A35" s="485"/>
      <c r="B35" s="483"/>
      <c r="C35" s="483" t="s">
        <v>0</v>
      </c>
      <c r="D35" s="473"/>
      <c r="E35" s="473"/>
      <c r="F35" s="116" t="s">
        <v>4</v>
      </c>
      <c r="G35" s="121">
        <v>9654.2000000000007</v>
      </c>
      <c r="H35" s="385">
        <v>9654.2000000000007</v>
      </c>
      <c r="I35" s="203">
        <f t="shared" si="0"/>
        <v>0</v>
      </c>
      <c r="J35" s="488"/>
      <c r="K35" s="488"/>
      <c r="L35" s="488"/>
      <c r="M35" s="488"/>
      <c r="N35" s="488"/>
      <c r="O35" s="151"/>
    </row>
    <row r="36" spans="1:15" s="11" customFormat="1" ht="15.75" customHeight="1" x14ac:dyDescent="0.2">
      <c r="A36" s="485"/>
      <c r="B36" s="483"/>
      <c r="C36" s="486" t="s">
        <v>0</v>
      </c>
      <c r="D36" s="469"/>
      <c r="E36" s="469"/>
      <c r="F36" s="116" t="s">
        <v>5</v>
      </c>
      <c r="G36" s="121">
        <v>4779</v>
      </c>
      <c r="H36" s="385">
        <v>4779</v>
      </c>
      <c r="I36" s="203">
        <f t="shared" si="0"/>
        <v>0</v>
      </c>
      <c r="J36" s="488"/>
      <c r="K36" s="488"/>
      <c r="L36" s="488"/>
      <c r="M36" s="488"/>
      <c r="N36" s="488"/>
      <c r="O36" s="151"/>
    </row>
    <row r="37" spans="1:15" s="11" customFormat="1" ht="15.75" customHeight="1" x14ac:dyDescent="0.2">
      <c r="A37" s="485"/>
      <c r="B37" s="483"/>
      <c r="C37" s="482" t="s">
        <v>7</v>
      </c>
      <c r="D37" s="468" t="s">
        <v>87</v>
      </c>
      <c r="E37" s="468" t="s">
        <v>87</v>
      </c>
      <c r="F37" s="116" t="s">
        <v>1</v>
      </c>
      <c r="G37" s="121">
        <v>10804473.5</v>
      </c>
      <c r="H37" s="385">
        <v>11151564.57</v>
      </c>
      <c r="I37" s="203">
        <f t="shared" si="0"/>
        <v>347091.0700000003</v>
      </c>
      <c r="J37" s="488"/>
      <c r="K37" s="488"/>
      <c r="L37" s="488"/>
      <c r="M37" s="488"/>
      <c r="N37" s="488"/>
      <c r="O37" s="151"/>
    </row>
    <row r="38" spans="1:15" s="11" customFormat="1" ht="15.75" customHeight="1" x14ac:dyDescent="0.2">
      <c r="A38" s="485"/>
      <c r="B38" s="483"/>
      <c r="C38" s="483" t="s">
        <v>7</v>
      </c>
      <c r="D38" s="473"/>
      <c r="E38" s="473"/>
      <c r="F38" s="116" t="s">
        <v>2</v>
      </c>
      <c r="G38" s="121">
        <v>9246534.9000000004</v>
      </c>
      <c r="H38" s="385">
        <v>9522725.7699999996</v>
      </c>
      <c r="I38" s="203">
        <f t="shared" si="0"/>
        <v>276190.86999999918</v>
      </c>
      <c r="J38" s="488"/>
      <c r="K38" s="488"/>
      <c r="L38" s="488"/>
      <c r="M38" s="488"/>
      <c r="N38" s="488"/>
      <c r="O38" s="151"/>
    </row>
    <row r="39" spans="1:15" s="11" customFormat="1" ht="15.75" customHeight="1" x14ac:dyDescent="0.2">
      <c r="A39" s="485"/>
      <c r="B39" s="483"/>
      <c r="C39" s="483" t="s">
        <v>7</v>
      </c>
      <c r="D39" s="473"/>
      <c r="E39" s="473"/>
      <c r="F39" s="116" t="s">
        <v>3</v>
      </c>
      <c r="G39" s="121">
        <v>1553159.6</v>
      </c>
      <c r="H39" s="385">
        <v>1624059.8</v>
      </c>
      <c r="I39" s="203">
        <f t="shared" si="0"/>
        <v>70900.199999999953</v>
      </c>
      <c r="J39" s="488"/>
      <c r="K39" s="488"/>
      <c r="L39" s="488"/>
      <c r="M39" s="488"/>
      <c r="N39" s="488"/>
      <c r="O39" s="151"/>
    </row>
    <row r="40" spans="1:15" s="11" customFormat="1" ht="15.75" customHeight="1" x14ac:dyDescent="0.2">
      <c r="A40" s="485"/>
      <c r="B40" s="483"/>
      <c r="C40" s="486" t="s">
        <v>7</v>
      </c>
      <c r="D40" s="469"/>
      <c r="E40" s="469"/>
      <c r="F40" s="116" t="s">
        <v>5</v>
      </c>
      <c r="G40" s="121">
        <v>4779</v>
      </c>
      <c r="H40" s="385" t="e">
        <f>#REF!</f>
        <v>#REF!</v>
      </c>
      <c r="I40" s="203" t="e">
        <f t="shared" si="0"/>
        <v>#REF!</v>
      </c>
      <c r="J40" s="488"/>
      <c r="K40" s="488"/>
      <c r="L40" s="488"/>
      <c r="M40" s="488"/>
      <c r="N40" s="488"/>
      <c r="O40" s="151"/>
    </row>
    <row r="41" spans="1:15" s="11" customFormat="1" ht="15.75" customHeight="1" x14ac:dyDescent="0.2">
      <c r="A41" s="485"/>
      <c r="B41" s="483"/>
      <c r="C41" s="482" t="s">
        <v>8</v>
      </c>
      <c r="D41" s="468" t="s">
        <v>87</v>
      </c>
      <c r="E41" s="468" t="s">
        <v>87</v>
      </c>
      <c r="F41" s="116" t="s">
        <v>1</v>
      </c>
      <c r="G41" s="121">
        <v>13056.6</v>
      </c>
      <c r="H41" s="385" t="e">
        <f>H42+H43</f>
        <v>#REF!</v>
      </c>
      <c r="I41" s="203" t="e">
        <f t="shared" si="0"/>
        <v>#REF!</v>
      </c>
      <c r="J41" s="488"/>
      <c r="K41" s="488"/>
      <c r="L41" s="488"/>
      <c r="M41" s="488"/>
      <c r="N41" s="488"/>
      <c r="O41" s="151"/>
    </row>
    <row r="42" spans="1:15" s="11" customFormat="1" ht="15.75" customHeight="1" x14ac:dyDescent="0.2">
      <c r="A42" s="485"/>
      <c r="B42" s="483"/>
      <c r="C42" s="483" t="s">
        <v>8</v>
      </c>
      <c r="D42" s="473"/>
      <c r="E42" s="473"/>
      <c r="F42" s="116" t="s">
        <v>2</v>
      </c>
      <c r="G42" s="121">
        <v>3402.4</v>
      </c>
      <c r="H42" s="385" t="e">
        <f>#REF!</f>
        <v>#REF!</v>
      </c>
      <c r="I42" s="203" t="e">
        <f t="shared" si="0"/>
        <v>#REF!</v>
      </c>
      <c r="J42" s="488"/>
      <c r="K42" s="488"/>
      <c r="L42" s="488"/>
      <c r="M42" s="488"/>
      <c r="N42" s="488"/>
      <c r="O42" s="151"/>
    </row>
    <row r="43" spans="1:15" s="11" customFormat="1" ht="15.75" customHeight="1" x14ac:dyDescent="0.2">
      <c r="A43" s="485"/>
      <c r="B43" s="483"/>
      <c r="C43" s="483" t="s">
        <v>8</v>
      </c>
      <c r="D43" s="473"/>
      <c r="E43" s="473"/>
      <c r="F43" s="116" t="s">
        <v>4</v>
      </c>
      <c r="G43" s="121">
        <v>9654.2000000000007</v>
      </c>
      <c r="H43" s="399" t="e">
        <f>#REF!</f>
        <v>#REF!</v>
      </c>
      <c r="I43" s="203" t="e">
        <f t="shared" si="0"/>
        <v>#REF!</v>
      </c>
      <c r="J43" s="488"/>
      <c r="K43" s="488"/>
      <c r="L43" s="488"/>
      <c r="M43" s="488"/>
      <c r="N43" s="488"/>
      <c r="O43" s="151"/>
    </row>
    <row r="44" spans="1:15" ht="15" customHeight="1" x14ac:dyDescent="0.2">
      <c r="A44" s="500" t="s">
        <v>92</v>
      </c>
      <c r="B44" s="501" t="s">
        <v>184</v>
      </c>
      <c r="C44" s="492" t="s">
        <v>7</v>
      </c>
      <c r="D44" s="502" t="s">
        <v>87</v>
      </c>
      <c r="E44" s="502" t="s">
        <v>87</v>
      </c>
      <c r="F44" s="116" t="s">
        <v>1</v>
      </c>
      <c r="G44" s="121">
        <v>185944.40000000002</v>
      </c>
      <c r="H44" s="385">
        <v>188209.1</v>
      </c>
      <c r="I44" s="203">
        <f t="shared" si="0"/>
        <v>2264.6999999999825</v>
      </c>
      <c r="J44" s="489" t="s">
        <v>90</v>
      </c>
      <c r="K44" s="674" t="s">
        <v>90</v>
      </c>
      <c r="L44" s="674" t="s">
        <v>90</v>
      </c>
      <c r="M44" s="674" t="s">
        <v>90</v>
      </c>
      <c r="N44" s="674" t="s">
        <v>90</v>
      </c>
    </row>
    <row r="45" spans="1:15" ht="16.5" customHeight="1" x14ac:dyDescent="0.2">
      <c r="A45" s="500"/>
      <c r="B45" s="501" t="s">
        <v>10</v>
      </c>
      <c r="C45" s="492" t="s">
        <v>7</v>
      </c>
      <c r="D45" s="502"/>
      <c r="E45" s="502"/>
      <c r="F45" s="118" t="s">
        <v>2</v>
      </c>
      <c r="G45" s="124">
        <v>179749</v>
      </c>
      <c r="H45" s="388">
        <v>182813.7</v>
      </c>
      <c r="I45" s="203">
        <f t="shared" si="0"/>
        <v>3064.7000000000116</v>
      </c>
      <c r="J45" s="489"/>
      <c r="K45" s="674"/>
      <c r="L45" s="674"/>
      <c r="M45" s="674"/>
      <c r="N45" s="674"/>
    </row>
    <row r="46" spans="1:15" ht="22.5" customHeight="1" x14ac:dyDescent="0.2">
      <c r="A46" s="500"/>
      <c r="B46" s="501" t="s">
        <v>10</v>
      </c>
      <c r="C46" s="492" t="s">
        <v>7</v>
      </c>
      <c r="D46" s="502"/>
      <c r="E46" s="502"/>
      <c r="F46" s="118" t="s">
        <v>3</v>
      </c>
      <c r="G46" s="124">
        <v>5395.4</v>
      </c>
      <c r="H46" s="388">
        <v>5395.4</v>
      </c>
      <c r="I46" s="203">
        <f t="shared" si="0"/>
        <v>0</v>
      </c>
      <c r="J46" s="489"/>
      <c r="K46" s="674"/>
      <c r="L46" s="674"/>
      <c r="M46" s="674"/>
      <c r="N46" s="674"/>
    </row>
    <row r="47" spans="1:15" ht="126" customHeight="1" x14ac:dyDescent="0.2">
      <c r="A47" s="490" t="s">
        <v>303</v>
      </c>
      <c r="B47" s="491" t="s">
        <v>185</v>
      </c>
      <c r="C47" s="492" t="s">
        <v>7</v>
      </c>
      <c r="D47" s="493" t="s">
        <v>88</v>
      </c>
      <c r="E47" s="493" t="s">
        <v>89</v>
      </c>
      <c r="F47" s="116" t="s">
        <v>1</v>
      </c>
      <c r="G47" s="121">
        <v>165633.30000000002</v>
      </c>
      <c r="H47" s="385">
        <f>G47</f>
        <v>165633.30000000002</v>
      </c>
      <c r="I47" s="203">
        <f t="shared" si="0"/>
        <v>0</v>
      </c>
      <c r="J47" s="346" t="s">
        <v>366</v>
      </c>
      <c r="K47" s="345">
        <v>1166795</v>
      </c>
      <c r="L47" s="345">
        <v>1163655</v>
      </c>
      <c r="M47" s="345" t="s">
        <v>638</v>
      </c>
      <c r="N47" s="349" t="s">
        <v>562</v>
      </c>
      <c r="O47" s="150"/>
    </row>
    <row r="48" spans="1:15" ht="53.25" customHeight="1" x14ac:dyDescent="0.2">
      <c r="A48" s="490"/>
      <c r="B48" s="491" t="s">
        <v>11</v>
      </c>
      <c r="C48" s="492" t="s">
        <v>7</v>
      </c>
      <c r="D48" s="494"/>
      <c r="E48" s="494"/>
      <c r="F48" s="496" t="s">
        <v>2</v>
      </c>
      <c r="G48" s="724">
        <v>165633.30000000002</v>
      </c>
      <c r="H48" s="577">
        <f>G48</f>
        <v>165633.30000000002</v>
      </c>
      <c r="I48" s="203">
        <f t="shared" si="0"/>
        <v>0</v>
      </c>
      <c r="J48" s="379" t="s">
        <v>367</v>
      </c>
      <c r="K48" s="378">
        <v>30</v>
      </c>
      <c r="L48" s="378">
        <v>18</v>
      </c>
      <c r="M48" s="378" t="s">
        <v>697</v>
      </c>
      <c r="N48" s="689" t="s">
        <v>563</v>
      </c>
    </row>
    <row r="49" spans="1:14" s="1" customFormat="1" ht="48.75" customHeight="1" x14ac:dyDescent="0.2">
      <c r="A49" s="490"/>
      <c r="B49" s="491" t="s">
        <v>11</v>
      </c>
      <c r="C49" s="492" t="s">
        <v>7</v>
      </c>
      <c r="D49" s="495"/>
      <c r="E49" s="495"/>
      <c r="F49" s="497"/>
      <c r="G49" s="724"/>
      <c r="H49" s="579"/>
      <c r="I49" s="203">
        <f t="shared" si="0"/>
        <v>0</v>
      </c>
      <c r="J49" s="287" t="s">
        <v>262</v>
      </c>
      <c r="K49" s="274">
        <v>13.5</v>
      </c>
      <c r="L49" s="274" t="s">
        <v>564</v>
      </c>
      <c r="M49" s="274" t="s">
        <v>565</v>
      </c>
      <c r="N49" s="690"/>
    </row>
    <row r="50" spans="1:14" s="1" customFormat="1" ht="60" customHeight="1" x14ac:dyDescent="0.2">
      <c r="A50" s="490" t="s">
        <v>304</v>
      </c>
      <c r="B50" s="504" t="s">
        <v>338</v>
      </c>
      <c r="C50" s="492" t="s">
        <v>7</v>
      </c>
      <c r="D50" s="493" t="s">
        <v>88</v>
      </c>
      <c r="E50" s="493" t="s">
        <v>89</v>
      </c>
      <c r="F50" s="116" t="s">
        <v>1</v>
      </c>
      <c r="G50" s="121">
        <v>9778.9</v>
      </c>
      <c r="H50" s="385">
        <v>9778.9</v>
      </c>
      <c r="I50" s="203">
        <f t="shared" si="0"/>
        <v>0</v>
      </c>
      <c r="J50" s="362" t="s">
        <v>368</v>
      </c>
      <c r="K50" s="357">
        <v>200</v>
      </c>
      <c r="L50" s="357">
        <v>158</v>
      </c>
      <c r="M50" s="357"/>
      <c r="N50" s="679" t="s">
        <v>566</v>
      </c>
    </row>
    <row r="51" spans="1:14" s="1" customFormat="1" ht="37.5" customHeight="1" x14ac:dyDescent="0.2">
      <c r="A51" s="490"/>
      <c r="B51" s="504" t="s">
        <v>12</v>
      </c>
      <c r="C51" s="492" t="s">
        <v>7</v>
      </c>
      <c r="D51" s="494"/>
      <c r="E51" s="494"/>
      <c r="F51" s="118" t="s">
        <v>2</v>
      </c>
      <c r="G51" s="124">
        <v>4383.5</v>
      </c>
      <c r="H51" s="388">
        <v>4383.5</v>
      </c>
      <c r="I51" s="203">
        <f t="shared" si="0"/>
        <v>0</v>
      </c>
      <c r="J51" s="726" t="s">
        <v>369</v>
      </c>
      <c r="K51" s="672">
        <v>95</v>
      </c>
      <c r="L51" s="672">
        <v>95</v>
      </c>
      <c r="M51" s="672"/>
      <c r="N51" s="688"/>
    </row>
    <row r="52" spans="1:14" s="1" customFormat="1" ht="36.75" customHeight="1" x14ac:dyDescent="0.2">
      <c r="A52" s="490"/>
      <c r="B52" s="504" t="s">
        <v>12</v>
      </c>
      <c r="C52" s="492" t="s">
        <v>7</v>
      </c>
      <c r="D52" s="494"/>
      <c r="E52" s="494"/>
      <c r="F52" s="118" t="s">
        <v>3</v>
      </c>
      <c r="G52" s="124">
        <v>5395.4</v>
      </c>
      <c r="H52" s="388">
        <v>5395.4</v>
      </c>
      <c r="I52" s="203">
        <f t="shared" si="0"/>
        <v>0</v>
      </c>
      <c r="J52" s="727"/>
      <c r="K52" s="672"/>
      <c r="L52" s="672"/>
      <c r="M52" s="672"/>
      <c r="N52" s="680"/>
    </row>
    <row r="53" spans="1:14" s="1" customFormat="1" ht="57.75" customHeight="1" x14ac:dyDescent="0.2">
      <c r="A53" s="490" t="s">
        <v>305</v>
      </c>
      <c r="B53" s="491" t="s">
        <v>232</v>
      </c>
      <c r="C53" s="492" t="s">
        <v>7</v>
      </c>
      <c r="D53" s="493" t="s">
        <v>88</v>
      </c>
      <c r="E53" s="493" t="s">
        <v>89</v>
      </c>
      <c r="F53" s="116" t="s">
        <v>1</v>
      </c>
      <c r="G53" s="121">
        <v>9732.2000000000007</v>
      </c>
      <c r="H53" s="385">
        <v>12796.900000000001</v>
      </c>
      <c r="I53" s="203">
        <f t="shared" si="0"/>
        <v>3064.7000000000007</v>
      </c>
      <c r="J53" s="271" t="s">
        <v>370</v>
      </c>
      <c r="K53" s="357">
        <v>4</v>
      </c>
      <c r="L53" s="357">
        <v>3</v>
      </c>
      <c r="M53" s="357" t="s">
        <v>567</v>
      </c>
      <c r="N53" s="679" t="s">
        <v>566</v>
      </c>
    </row>
    <row r="54" spans="1:14" s="1" customFormat="1" ht="78.75" customHeight="1" x14ac:dyDescent="0.2">
      <c r="A54" s="490"/>
      <c r="B54" s="491" t="s">
        <v>13</v>
      </c>
      <c r="C54" s="492" t="s">
        <v>7</v>
      </c>
      <c r="D54" s="494"/>
      <c r="E54" s="494"/>
      <c r="F54" s="118" t="s">
        <v>2</v>
      </c>
      <c r="G54" s="124">
        <v>9732.2000000000007</v>
      </c>
      <c r="H54" s="388">
        <v>12796.900000000001</v>
      </c>
      <c r="I54" s="203">
        <f t="shared" si="0"/>
        <v>3064.7000000000007</v>
      </c>
      <c r="J54" s="271" t="s">
        <v>371</v>
      </c>
      <c r="K54" s="357">
        <v>100</v>
      </c>
      <c r="L54" s="357">
        <v>100</v>
      </c>
      <c r="M54" s="357"/>
      <c r="N54" s="680"/>
    </row>
    <row r="55" spans="1:14" s="1" customFormat="1" ht="15" customHeight="1" x14ac:dyDescent="0.2">
      <c r="A55" s="490" t="s">
        <v>93</v>
      </c>
      <c r="B55" s="482" t="s">
        <v>319</v>
      </c>
      <c r="C55" s="492" t="s">
        <v>7</v>
      </c>
      <c r="D55" s="493" t="s">
        <v>88</v>
      </c>
      <c r="E55" s="493" t="s">
        <v>89</v>
      </c>
      <c r="F55" s="116" t="s">
        <v>1</v>
      </c>
      <c r="G55" s="121">
        <v>800</v>
      </c>
      <c r="H55" s="385">
        <v>800</v>
      </c>
      <c r="I55" s="203">
        <f t="shared" si="0"/>
        <v>0</v>
      </c>
      <c r="J55" s="730" t="s">
        <v>90</v>
      </c>
      <c r="K55" s="673" t="s">
        <v>90</v>
      </c>
      <c r="L55" s="673" t="s">
        <v>90</v>
      </c>
      <c r="M55" s="673" t="s">
        <v>90</v>
      </c>
      <c r="N55" s="673" t="s">
        <v>90</v>
      </c>
    </row>
    <row r="56" spans="1:14" s="1" customFormat="1" ht="63.75" customHeight="1" x14ac:dyDescent="0.2">
      <c r="A56" s="490"/>
      <c r="B56" s="483"/>
      <c r="C56" s="492" t="s">
        <v>7</v>
      </c>
      <c r="D56" s="494"/>
      <c r="E56" s="494"/>
      <c r="F56" s="118" t="s">
        <v>2</v>
      </c>
      <c r="G56" s="124">
        <v>800</v>
      </c>
      <c r="H56" s="388">
        <v>800</v>
      </c>
      <c r="I56" s="203">
        <f t="shared" si="0"/>
        <v>0</v>
      </c>
      <c r="J56" s="730"/>
      <c r="K56" s="673"/>
      <c r="L56" s="673"/>
      <c r="M56" s="673"/>
      <c r="N56" s="673"/>
    </row>
    <row r="57" spans="1:14" s="1" customFormat="1" ht="45" customHeight="1" x14ac:dyDescent="0.2">
      <c r="A57" s="490" t="s">
        <v>94</v>
      </c>
      <c r="B57" s="507" t="s">
        <v>320</v>
      </c>
      <c r="C57" s="492" t="s">
        <v>7</v>
      </c>
      <c r="D57" s="493" t="s">
        <v>88</v>
      </c>
      <c r="E57" s="493" t="s">
        <v>89</v>
      </c>
      <c r="F57" s="116" t="s">
        <v>1</v>
      </c>
      <c r="G57" s="121">
        <v>800</v>
      </c>
      <c r="H57" s="385">
        <v>800</v>
      </c>
      <c r="I57" s="203">
        <f t="shared" si="0"/>
        <v>0</v>
      </c>
      <c r="J57" s="271" t="s">
        <v>441</v>
      </c>
      <c r="K57" s="357">
        <v>7</v>
      </c>
      <c r="L57" s="357">
        <v>7</v>
      </c>
      <c r="M57" s="357" t="s">
        <v>693</v>
      </c>
      <c r="N57" s="679" t="s">
        <v>566</v>
      </c>
    </row>
    <row r="58" spans="1:14" s="1" customFormat="1" ht="26.25" customHeight="1" x14ac:dyDescent="0.2">
      <c r="A58" s="490"/>
      <c r="B58" s="508"/>
      <c r="C58" s="492" t="s">
        <v>7</v>
      </c>
      <c r="D58" s="494"/>
      <c r="E58" s="494"/>
      <c r="F58" s="496" t="s">
        <v>2</v>
      </c>
      <c r="G58" s="724">
        <v>800</v>
      </c>
      <c r="H58" s="583">
        <v>800</v>
      </c>
      <c r="I58" s="203">
        <f t="shared" si="0"/>
        <v>0</v>
      </c>
      <c r="J58" s="725" t="s">
        <v>372</v>
      </c>
      <c r="K58" s="672">
        <v>75</v>
      </c>
      <c r="L58" s="672">
        <v>75</v>
      </c>
      <c r="M58" s="672"/>
      <c r="N58" s="688"/>
    </row>
    <row r="59" spans="1:14" s="1" customFormat="1" ht="15" customHeight="1" x14ac:dyDescent="0.2">
      <c r="A59" s="490"/>
      <c r="B59" s="508"/>
      <c r="C59" s="492" t="s">
        <v>7</v>
      </c>
      <c r="D59" s="494"/>
      <c r="E59" s="494"/>
      <c r="F59" s="512"/>
      <c r="G59" s="724"/>
      <c r="H59" s="583"/>
      <c r="I59" s="203">
        <f t="shared" si="0"/>
        <v>0</v>
      </c>
      <c r="J59" s="725"/>
      <c r="K59" s="672"/>
      <c r="L59" s="672">
        <v>45</v>
      </c>
      <c r="M59" s="672"/>
      <c r="N59" s="688"/>
    </row>
    <row r="60" spans="1:14" s="1" customFormat="1" ht="15" customHeight="1" x14ac:dyDescent="0.2">
      <c r="A60" s="490"/>
      <c r="B60" s="508"/>
      <c r="C60" s="492" t="s">
        <v>7</v>
      </c>
      <c r="D60" s="494"/>
      <c r="E60" s="494"/>
      <c r="F60" s="512"/>
      <c r="G60" s="724"/>
      <c r="H60" s="583"/>
      <c r="I60" s="203">
        <f t="shared" si="0"/>
        <v>0</v>
      </c>
      <c r="J60" s="725"/>
      <c r="K60" s="672"/>
      <c r="L60" s="672"/>
      <c r="M60" s="672"/>
      <c r="N60" s="688"/>
    </row>
    <row r="61" spans="1:14" s="1" customFormat="1" ht="23.25" customHeight="1" x14ac:dyDescent="0.2">
      <c r="A61" s="490"/>
      <c r="B61" s="509"/>
      <c r="C61" s="492" t="s">
        <v>7</v>
      </c>
      <c r="D61" s="495"/>
      <c r="E61" s="495"/>
      <c r="F61" s="497"/>
      <c r="G61" s="724"/>
      <c r="H61" s="583"/>
      <c r="I61" s="203">
        <f t="shared" si="0"/>
        <v>0</v>
      </c>
      <c r="J61" s="725"/>
      <c r="K61" s="672"/>
      <c r="L61" s="672"/>
      <c r="M61" s="672"/>
      <c r="N61" s="680"/>
    </row>
    <row r="62" spans="1:14" s="1" customFormat="1" ht="24" customHeight="1" x14ac:dyDescent="0.2">
      <c r="A62" s="490" t="s">
        <v>95</v>
      </c>
      <c r="B62" s="501" t="s">
        <v>233</v>
      </c>
      <c r="C62" s="492" t="s">
        <v>7</v>
      </c>
      <c r="D62" s="502" t="s">
        <v>87</v>
      </c>
      <c r="E62" s="502" t="s">
        <v>87</v>
      </c>
      <c r="F62" s="116" t="s">
        <v>1</v>
      </c>
      <c r="G62" s="121">
        <v>6293829.4000000004</v>
      </c>
      <c r="H62" s="385">
        <v>6492693.8999999994</v>
      </c>
      <c r="I62" s="203">
        <f t="shared" si="0"/>
        <v>198864.49999999907</v>
      </c>
      <c r="J62" s="489" t="s">
        <v>90</v>
      </c>
      <c r="K62" s="674" t="s">
        <v>90</v>
      </c>
      <c r="L62" s="674" t="s">
        <v>90</v>
      </c>
      <c r="M62" s="674" t="s">
        <v>90</v>
      </c>
      <c r="N62" s="674" t="s">
        <v>90</v>
      </c>
    </row>
    <row r="63" spans="1:14" s="1" customFormat="1" ht="24" customHeight="1" x14ac:dyDescent="0.2">
      <c r="A63" s="490"/>
      <c r="B63" s="501" t="s">
        <v>14</v>
      </c>
      <c r="C63" s="492" t="s">
        <v>7</v>
      </c>
      <c r="D63" s="502"/>
      <c r="E63" s="502"/>
      <c r="F63" s="118" t="s">
        <v>2</v>
      </c>
      <c r="G63" s="124">
        <v>6056659.6000000006</v>
      </c>
      <c r="H63" s="388">
        <v>6255524.0999999996</v>
      </c>
      <c r="I63" s="203">
        <f t="shared" si="0"/>
        <v>198864.49999999907</v>
      </c>
      <c r="J63" s="489"/>
      <c r="K63" s="674"/>
      <c r="L63" s="674"/>
      <c r="M63" s="674"/>
      <c r="N63" s="674"/>
    </row>
    <row r="64" spans="1:14" s="1" customFormat="1" ht="24" customHeight="1" x14ac:dyDescent="0.2">
      <c r="A64" s="490"/>
      <c r="B64" s="501" t="s">
        <v>14</v>
      </c>
      <c r="C64" s="492" t="s">
        <v>7</v>
      </c>
      <c r="D64" s="502"/>
      <c r="E64" s="502"/>
      <c r="F64" s="118" t="s">
        <v>3</v>
      </c>
      <c r="G64" s="124">
        <v>237169.8</v>
      </c>
      <c r="H64" s="388">
        <v>237169.8</v>
      </c>
      <c r="I64" s="203">
        <f t="shared" si="0"/>
        <v>0</v>
      </c>
      <c r="J64" s="489"/>
      <c r="K64" s="674"/>
      <c r="L64" s="674"/>
      <c r="M64" s="674"/>
      <c r="N64" s="674"/>
    </row>
    <row r="65" spans="1:14" s="1" customFormat="1" ht="79.5" customHeight="1" x14ac:dyDescent="0.2">
      <c r="A65" s="490" t="s">
        <v>96</v>
      </c>
      <c r="B65" s="491" t="s">
        <v>234</v>
      </c>
      <c r="C65" s="492" t="s">
        <v>7</v>
      </c>
      <c r="D65" s="493" t="s">
        <v>88</v>
      </c>
      <c r="E65" s="493" t="s">
        <v>89</v>
      </c>
      <c r="F65" s="116" t="s">
        <v>1</v>
      </c>
      <c r="G65" s="121">
        <v>1074927.8999999999</v>
      </c>
      <c r="H65" s="385">
        <v>1143679.5999999999</v>
      </c>
      <c r="I65" s="203">
        <f t="shared" si="0"/>
        <v>68751.699999999953</v>
      </c>
      <c r="J65" s="271" t="s">
        <v>373</v>
      </c>
      <c r="K65" s="369">
        <v>3809</v>
      </c>
      <c r="L65" s="371"/>
      <c r="M65" s="369"/>
      <c r="N65" s="369" t="s">
        <v>568</v>
      </c>
    </row>
    <row r="66" spans="1:14" s="1" customFormat="1" ht="24" customHeight="1" x14ac:dyDescent="0.2">
      <c r="A66" s="490"/>
      <c r="B66" s="491" t="s">
        <v>15</v>
      </c>
      <c r="C66" s="492" t="s">
        <v>7</v>
      </c>
      <c r="D66" s="494"/>
      <c r="E66" s="494"/>
      <c r="F66" s="118" t="s">
        <v>2</v>
      </c>
      <c r="G66" s="124">
        <v>919392.1</v>
      </c>
      <c r="H66" s="388">
        <v>988143.79999999993</v>
      </c>
      <c r="I66" s="203">
        <f t="shared" si="0"/>
        <v>68751.699999999953</v>
      </c>
      <c r="J66" s="726" t="s">
        <v>374</v>
      </c>
      <c r="K66" s="679">
        <v>5</v>
      </c>
      <c r="L66" s="679">
        <v>0</v>
      </c>
      <c r="M66" s="679"/>
      <c r="N66" s="679" t="s">
        <v>569</v>
      </c>
    </row>
    <row r="67" spans="1:14" s="1" customFormat="1" ht="38.25" customHeight="1" x14ac:dyDescent="0.2">
      <c r="A67" s="490"/>
      <c r="B67" s="491" t="s">
        <v>15</v>
      </c>
      <c r="C67" s="492" t="s">
        <v>7</v>
      </c>
      <c r="D67" s="494"/>
      <c r="E67" s="494"/>
      <c r="F67" s="118" t="s">
        <v>3</v>
      </c>
      <c r="G67" s="124">
        <v>155535.79999999999</v>
      </c>
      <c r="H67" s="383">
        <v>155535.79999999999</v>
      </c>
      <c r="I67" s="203">
        <f t="shared" si="0"/>
        <v>0</v>
      </c>
      <c r="J67" s="757"/>
      <c r="K67" s="688"/>
      <c r="L67" s="688"/>
      <c r="M67" s="688"/>
      <c r="N67" s="688"/>
    </row>
    <row r="68" spans="1:14" s="1" customFormat="1" ht="16.5" customHeight="1" x14ac:dyDescent="0.2">
      <c r="A68" s="490" t="s">
        <v>97</v>
      </c>
      <c r="B68" s="516" t="s">
        <v>339</v>
      </c>
      <c r="C68" s="492" t="s">
        <v>7</v>
      </c>
      <c r="D68" s="493" t="s">
        <v>88</v>
      </c>
      <c r="E68" s="493" t="s">
        <v>89</v>
      </c>
      <c r="F68" s="116" t="s">
        <v>1</v>
      </c>
      <c r="G68" s="121">
        <v>77003.8</v>
      </c>
      <c r="H68" s="385">
        <v>77003.8</v>
      </c>
      <c r="I68" s="203">
        <f t="shared" si="0"/>
        <v>0</v>
      </c>
      <c r="J68" s="726" t="s">
        <v>375</v>
      </c>
      <c r="K68" s="672">
        <v>750000</v>
      </c>
      <c r="L68" s="672">
        <v>577713</v>
      </c>
      <c r="M68" s="672"/>
      <c r="N68" s="679" t="s">
        <v>566</v>
      </c>
    </row>
    <row r="69" spans="1:14" s="1" customFormat="1" ht="27" customHeight="1" x14ac:dyDescent="0.2">
      <c r="A69" s="490"/>
      <c r="B69" s="516" t="s">
        <v>16</v>
      </c>
      <c r="C69" s="492" t="s">
        <v>7</v>
      </c>
      <c r="D69" s="494"/>
      <c r="E69" s="494"/>
      <c r="F69" s="118" t="s">
        <v>2</v>
      </c>
      <c r="G69" s="124">
        <v>26079.9</v>
      </c>
      <c r="H69" s="388">
        <v>26079.9</v>
      </c>
      <c r="I69" s="203">
        <f t="shared" si="0"/>
        <v>0</v>
      </c>
      <c r="J69" s="727"/>
      <c r="K69" s="672"/>
      <c r="L69" s="672"/>
      <c r="M69" s="672"/>
      <c r="N69" s="688"/>
    </row>
    <row r="70" spans="1:14" s="1" customFormat="1" ht="51" customHeight="1" x14ac:dyDescent="0.2">
      <c r="A70" s="490"/>
      <c r="B70" s="516" t="s">
        <v>16</v>
      </c>
      <c r="C70" s="492" t="s">
        <v>7</v>
      </c>
      <c r="D70" s="494"/>
      <c r="E70" s="494"/>
      <c r="F70" s="118" t="s">
        <v>3</v>
      </c>
      <c r="G70" s="124">
        <v>50923.9</v>
      </c>
      <c r="H70" s="382">
        <v>50923.9</v>
      </c>
      <c r="I70" s="203">
        <f t="shared" si="0"/>
        <v>0</v>
      </c>
      <c r="J70" s="267" t="s">
        <v>376</v>
      </c>
      <c r="K70" s="359">
        <v>84.7</v>
      </c>
      <c r="L70" s="359">
        <v>85.5</v>
      </c>
      <c r="M70" s="359"/>
      <c r="N70" s="680"/>
    </row>
    <row r="71" spans="1:14" s="1" customFormat="1" ht="19.5" customHeight="1" x14ac:dyDescent="0.2">
      <c r="A71" s="785" t="s">
        <v>98</v>
      </c>
      <c r="B71" s="519" t="s">
        <v>272</v>
      </c>
      <c r="C71" s="492" t="s">
        <v>7</v>
      </c>
      <c r="D71" s="493" t="s">
        <v>88</v>
      </c>
      <c r="E71" s="493" t="s">
        <v>89</v>
      </c>
      <c r="F71" s="116" t="s">
        <v>1</v>
      </c>
      <c r="G71" s="121">
        <v>43379.5</v>
      </c>
      <c r="H71" s="385">
        <v>43379.5</v>
      </c>
      <c r="I71" s="203">
        <f t="shared" si="0"/>
        <v>0</v>
      </c>
      <c r="J71" s="726" t="s">
        <v>156</v>
      </c>
      <c r="K71" s="672">
        <v>700</v>
      </c>
      <c r="L71" s="672">
        <v>656</v>
      </c>
      <c r="M71" s="672"/>
      <c r="N71" s="679" t="s">
        <v>566</v>
      </c>
    </row>
    <row r="72" spans="1:14" s="1" customFormat="1" ht="30.75" customHeight="1" x14ac:dyDescent="0.2">
      <c r="A72" s="785"/>
      <c r="B72" s="519" t="s">
        <v>17</v>
      </c>
      <c r="C72" s="492" t="s">
        <v>7</v>
      </c>
      <c r="D72" s="494"/>
      <c r="E72" s="494"/>
      <c r="F72" s="118" t="s">
        <v>2</v>
      </c>
      <c r="G72" s="124">
        <v>13191.4</v>
      </c>
      <c r="H72" s="388">
        <v>13191.4</v>
      </c>
      <c r="I72" s="203">
        <f t="shared" si="0"/>
        <v>0</v>
      </c>
      <c r="J72" s="727"/>
      <c r="K72" s="672"/>
      <c r="L72" s="672"/>
      <c r="M72" s="672"/>
      <c r="N72" s="688"/>
    </row>
    <row r="73" spans="1:14" s="1" customFormat="1" ht="74.25" customHeight="1" x14ac:dyDescent="0.2">
      <c r="A73" s="785"/>
      <c r="B73" s="519" t="s">
        <v>17</v>
      </c>
      <c r="C73" s="492" t="s">
        <v>7</v>
      </c>
      <c r="D73" s="494"/>
      <c r="E73" s="494"/>
      <c r="F73" s="118" t="s">
        <v>3</v>
      </c>
      <c r="G73" s="124">
        <v>30188.100000000002</v>
      </c>
      <c r="H73" s="382">
        <v>30188.100000000002</v>
      </c>
      <c r="I73" s="203">
        <f t="shared" si="0"/>
        <v>0</v>
      </c>
      <c r="J73" s="267" t="s">
        <v>157</v>
      </c>
      <c r="K73" s="358">
        <v>95</v>
      </c>
      <c r="L73" s="358">
        <v>95</v>
      </c>
      <c r="M73" s="358"/>
      <c r="N73" s="680"/>
    </row>
    <row r="74" spans="1:14" s="1" customFormat="1" ht="89.25" customHeight="1" x14ac:dyDescent="0.2">
      <c r="A74" s="500" t="s">
        <v>99</v>
      </c>
      <c r="B74" s="518" t="s">
        <v>235</v>
      </c>
      <c r="C74" s="492" t="s">
        <v>7</v>
      </c>
      <c r="D74" s="493" t="s">
        <v>88</v>
      </c>
      <c r="E74" s="493" t="s">
        <v>89</v>
      </c>
      <c r="F74" s="116" t="s">
        <v>1</v>
      </c>
      <c r="G74" s="121">
        <v>1329.9</v>
      </c>
      <c r="H74" s="386">
        <v>1329.9</v>
      </c>
      <c r="I74" s="203">
        <f t="shared" si="0"/>
        <v>0</v>
      </c>
      <c r="J74" s="365" t="s">
        <v>158</v>
      </c>
      <c r="K74" s="349">
        <v>35</v>
      </c>
      <c r="L74" s="349">
        <v>33</v>
      </c>
      <c r="M74" s="366" t="s">
        <v>682</v>
      </c>
      <c r="N74" s="691" t="s">
        <v>569</v>
      </c>
    </row>
    <row r="75" spans="1:14" s="1" customFormat="1" ht="42.75" customHeight="1" x14ac:dyDescent="0.2">
      <c r="A75" s="500"/>
      <c r="B75" s="518" t="s">
        <v>18</v>
      </c>
      <c r="C75" s="492" t="s">
        <v>7</v>
      </c>
      <c r="D75" s="494"/>
      <c r="E75" s="494"/>
      <c r="F75" s="118" t="s">
        <v>2</v>
      </c>
      <c r="G75" s="124">
        <v>807.9</v>
      </c>
      <c r="H75" s="382">
        <v>807.9</v>
      </c>
      <c r="I75" s="203">
        <f t="shared" si="0"/>
        <v>0</v>
      </c>
      <c r="J75" s="267" t="s">
        <v>377</v>
      </c>
      <c r="K75" s="357">
        <v>70</v>
      </c>
      <c r="L75" s="357">
        <v>100</v>
      </c>
      <c r="M75" s="357" t="s">
        <v>683</v>
      </c>
      <c r="N75" s="692"/>
    </row>
    <row r="76" spans="1:14" s="1" customFormat="1" ht="47.25" customHeight="1" x14ac:dyDescent="0.2">
      <c r="A76" s="500"/>
      <c r="B76" s="518" t="s">
        <v>18</v>
      </c>
      <c r="C76" s="492" t="s">
        <v>7</v>
      </c>
      <c r="D76" s="494"/>
      <c r="E76" s="494"/>
      <c r="F76" s="118" t="s">
        <v>3</v>
      </c>
      <c r="G76" s="124">
        <v>522</v>
      </c>
      <c r="H76" s="382">
        <v>522</v>
      </c>
      <c r="I76" s="203">
        <f t="shared" si="0"/>
        <v>0</v>
      </c>
      <c r="J76" s="267" t="s">
        <v>378</v>
      </c>
      <c r="K76" s="367" t="s">
        <v>159</v>
      </c>
      <c r="L76" s="367" t="s">
        <v>165</v>
      </c>
      <c r="M76" s="367"/>
      <c r="N76" s="693"/>
    </row>
    <row r="77" spans="1:14" s="1" customFormat="1" ht="33.75" customHeight="1" x14ac:dyDescent="0.2">
      <c r="A77" s="490" t="s">
        <v>100</v>
      </c>
      <c r="B77" s="491" t="s">
        <v>187</v>
      </c>
      <c r="C77" s="492" t="s">
        <v>7</v>
      </c>
      <c r="D77" s="493" t="s">
        <v>88</v>
      </c>
      <c r="E77" s="493" t="s">
        <v>89</v>
      </c>
      <c r="F77" s="116" t="s">
        <v>1</v>
      </c>
      <c r="G77" s="121">
        <v>351282</v>
      </c>
      <c r="H77" s="385">
        <v>348982</v>
      </c>
      <c r="I77" s="203">
        <f t="shared" si="0"/>
        <v>-2300</v>
      </c>
      <c r="J77" s="271" t="s">
        <v>379</v>
      </c>
      <c r="K77" s="369">
        <v>84575</v>
      </c>
      <c r="L77" s="371"/>
      <c r="M77" s="369"/>
      <c r="N77" s="672" t="s">
        <v>568</v>
      </c>
    </row>
    <row r="78" spans="1:14" s="1" customFormat="1" ht="33.75" customHeight="1" x14ac:dyDescent="0.2">
      <c r="A78" s="490"/>
      <c r="B78" s="491" t="s">
        <v>19</v>
      </c>
      <c r="C78" s="492" t="s">
        <v>7</v>
      </c>
      <c r="D78" s="494"/>
      <c r="E78" s="494"/>
      <c r="F78" s="491" t="s">
        <v>2</v>
      </c>
      <c r="G78" s="724">
        <v>351282</v>
      </c>
      <c r="H78" s="577">
        <v>348982</v>
      </c>
      <c r="I78" s="203">
        <f t="shared" si="0"/>
        <v>-2300</v>
      </c>
      <c r="J78" s="374" t="s">
        <v>226</v>
      </c>
      <c r="K78" s="369">
        <v>838300</v>
      </c>
      <c r="L78" s="371"/>
      <c r="M78" s="369"/>
      <c r="N78" s="672"/>
    </row>
    <row r="79" spans="1:14" s="1" customFormat="1" ht="35.25" customHeight="1" x14ac:dyDescent="0.2">
      <c r="A79" s="490"/>
      <c r="B79" s="491" t="s">
        <v>19</v>
      </c>
      <c r="C79" s="492" t="s">
        <v>7</v>
      </c>
      <c r="D79" s="494"/>
      <c r="E79" s="494"/>
      <c r="F79" s="491"/>
      <c r="G79" s="724"/>
      <c r="H79" s="579"/>
      <c r="I79" s="203">
        <f t="shared" ref="I79:I142" si="1">H79-G79</f>
        <v>0</v>
      </c>
      <c r="J79" s="362" t="s">
        <v>380</v>
      </c>
      <c r="K79" s="357">
        <v>16960</v>
      </c>
      <c r="L79" s="357">
        <v>16960</v>
      </c>
      <c r="M79" s="357" t="s">
        <v>694</v>
      </c>
      <c r="N79" s="358" t="s">
        <v>566</v>
      </c>
    </row>
    <row r="80" spans="1:14" s="1" customFormat="1" ht="31.5" customHeight="1" x14ac:dyDescent="0.2">
      <c r="A80" s="490" t="s">
        <v>101</v>
      </c>
      <c r="B80" s="491" t="s">
        <v>236</v>
      </c>
      <c r="C80" s="492" t="s">
        <v>7</v>
      </c>
      <c r="D80" s="493" t="s">
        <v>88</v>
      </c>
      <c r="E80" s="493" t="s">
        <v>89</v>
      </c>
      <c r="F80" s="482" t="s">
        <v>1</v>
      </c>
      <c r="G80" s="734">
        <v>936971.4</v>
      </c>
      <c r="H80" s="581">
        <v>937701.2</v>
      </c>
      <c r="I80" s="203">
        <f t="shared" si="1"/>
        <v>729.79999999993015</v>
      </c>
      <c r="J80" s="271" t="s">
        <v>381</v>
      </c>
      <c r="K80" s="389">
        <v>1842658</v>
      </c>
      <c r="L80" s="391"/>
      <c r="M80" s="373"/>
      <c r="N80" s="691" t="s">
        <v>568</v>
      </c>
    </row>
    <row r="81" spans="1:16" ht="30" customHeight="1" x14ac:dyDescent="0.2">
      <c r="A81" s="490"/>
      <c r="B81" s="491"/>
      <c r="C81" s="492"/>
      <c r="D81" s="494"/>
      <c r="E81" s="494"/>
      <c r="F81" s="486"/>
      <c r="G81" s="734"/>
      <c r="H81" s="582"/>
      <c r="I81" s="203">
        <f t="shared" si="1"/>
        <v>0</v>
      </c>
      <c r="J81" s="267" t="s">
        <v>382</v>
      </c>
      <c r="K81" s="369">
        <v>31412</v>
      </c>
      <c r="L81" s="371"/>
      <c r="M81" s="369"/>
      <c r="N81" s="692"/>
    </row>
    <row r="82" spans="1:16" ht="19.5" customHeight="1" x14ac:dyDescent="0.2">
      <c r="A82" s="490"/>
      <c r="B82" s="491" t="s">
        <v>20</v>
      </c>
      <c r="C82" s="492" t="s">
        <v>7</v>
      </c>
      <c r="D82" s="494"/>
      <c r="E82" s="494"/>
      <c r="F82" s="496" t="s">
        <v>2</v>
      </c>
      <c r="G82" s="724">
        <v>936971.4</v>
      </c>
      <c r="H82" s="577">
        <v>937701.2</v>
      </c>
      <c r="I82" s="203">
        <f t="shared" si="1"/>
        <v>729.79999999993015</v>
      </c>
      <c r="J82" s="267" t="s">
        <v>226</v>
      </c>
      <c r="K82" s="369">
        <v>255868</v>
      </c>
      <c r="L82" s="371"/>
      <c r="M82" s="369"/>
      <c r="N82" s="692"/>
    </row>
    <row r="83" spans="1:16" ht="31.5" customHeight="1" x14ac:dyDescent="0.2">
      <c r="A83" s="490"/>
      <c r="B83" s="491" t="s">
        <v>20</v>
      </c>
      <c r="C83" s="492" t="s">
        <v>7</v>
      </c>
      <c r="D83" s="494"/>
      <c r="E83" s="494"/>
      <c r="F83" s="512"/>
      <c r="G83" s="724"/>
      <c r="H83" s="578"/>
      <c r="I83" s="203">
        <f t="shared" si="1"/>
        <v>0</v>
      </c>
      <c r="J83" s="267" t="s">
        <v>227</v>
      </c>
      <c r="K83" s="369">
        <v>5569</v>
      </c>
      <c r="L83" s="371"/>
      <c r="M83" s="369"/>
      <c r="N83" s="693"/>
    </row>
    <row r="84" spans="1:16" ht="55.5" customHeight="1" x14ac:dyDescent="0.2">
      <c r="A84" s="490"/>
      <c r="B84" s="491" t="s">
        <v>20</v>
      </c>
      <c r="C84" s="492" t="s">
        <v>7</v>
      </c>
      <c r="D84" s="494"/>
      <c r="E84" s="494"/>
      <c r="F84" s="497"/>
      <c r="G84" s="724"/>
      <c r="H84" s="579"/>
      <c r="I84" s="203">
        <f t="shared" si="1"/>
        <v>0</v>
      </c>
      <c r="J84" s="267" t="s">
        <v>374</v>
      </c>
      <c r="K84" s="370">
        <v>5</v>
      </c>
      <c r="L84" s="370">
        <v>0</v>
      </c>
      <c r="M84" s="370"/>
      <c r="N84" s="370" t="s">
        <v>570</v>
      </c>
    </row>
    <row r="85" spans="1:16" ht="38.25" customHeight="1" x14ac:dyDescent="0.2">
      <c r="A85" s="490" t="s">
        <v>102</v>
      </c>
      <c r="B85" s="491" t="s">
        <v>188</v>
      </c>
      <c r="C85" s="492" t="s">
        <v>7</v>
      </c>
      <c r="D85" s="493" t="s">
        <v>88</v>
      </c>
      <c r="E85" s="493" t="s">
        <v>89</v>
      </c>
      <c r="F85" s="116" t="s">
        <v>1</v>
      </c>
      <c r="G85" s="121">
        <v>57276.2</v>
      </c>
      <c r="H85" s="386">
        <v>59268.5</v>
      </c>
      <c r="I85" s="203">
        <f t="shared" si="1"/>
        <v>1992.3000000000029</v>
      </c>
      <c r="J85" s="267" t="s">
        <v>383</v>
      </c>
      <c r="K85" s="370">
        <v>5891</v>
      </c>
      <c r="L85" s="371"/>
      <c r="M85" s="373"/>
      <c r="N85" s="370" t="s">
        <v>568</v>
      </c>
    </row>
    <row r="86" spans="1:16" ht="60.75" customHeight="1" x14ac:dyDescent="0.2">
      <c r="A86" s="490"/>
      <c r="B86" s="491" t="s">
        <v>21</v>
      </c>
      <c r="C86" s="492" t="s">
        <v>7</v>
      </c>
      <c r="D86" s="494"/>
      <c r="E86" s="494"/>
      <c r="F86" s="118" t="s">
        <v>2</v>
      </c>
      <c r="G86" s="124">
        <v>57276.2</v>
      </c>
      <c r="H86" s="382">
        <v>59268.5</v>
      </c>
      <c r="I86" s="203">
        <f t="shared" si="1"/>
        <v>1992.3000000000029</v>
      </c>
      <c r="J86" s="343" t="s">
        <v>374</v>
      </c>
      <c r="K86" s="342">
        <v>5</v>
      </c>
      <c r="L86" s="342">
        <v>0</v>
      </c>
      <c r="M86" s="342"/>
      <c r="N86" s="342" t="s">
        <v>571</v>
      </c>
    </row>
    <row r="87" spans="1:16" ht="25.5" customHeight="1" x14ac:dyDescent="0.2">
      <c r="A87" s="490" t="s">
        <v>103</v>
      </c>
      <c r="B87" s="491" t="s">
        <v>189</v>
      </c>
      <c r="C87" s="492" t="s">
        <v>7</v>
      </c>
      <c r="D87" s="493" t="s">
        <v>88</v>
      </c>
      <c r="E87" s="493" t="s">
        <v>89</v>
      </c>
      <c r="F87" s="116" t="s">
        <v>1</v>
      </c>
      <c r="G87" s="121">
        <v>3751658.7</v>
      </c>
      <c r="H87" s="386">
        <v>3881349.4</v>
      </c>
      <c r="I87" s="203">
        <f t="shared" si="1"/>
        <v>129690.69999999972</v>
      </c>
      <c r="J87" s="390" t="s">
        <v>373</v>
      </c>
      <c r="K87" s="370">
        <v>36448</v>
      </c>
      <c r="L87" s="371"/>
      <c r="M87" s="369"/>
      <c r="N87" s="370" t="s">
        <v>568</v>
      </c>
      <c r="O87" s="150" t="s">
        <v>482</v>
      </c>
    </row>
    <row r="88" spans="1:16" ht="61.5" customHeight="1" x14ac:dyDescent="0.2">
      <c r="A88" s="490"/>
      <c r="B88" s="491" t="s">
        <v>22</v>
      </c>
      <c r="C88" s="492" t="s">
        <v>7</v>
      </c>
      <c r="D88" s="494"/>
      <c r="E88" s="494"/>
      <c r="F88" s="118" t="s">
        <v>2</v>
      </c>
      <c r="G88" s="124">
        <v>3751658.7</v>
      </c>
      <c r="H88" s="382">
        <v>3881349.4</v>
      </c>
      <c r="I88" s="203">
        <f t="shared" si="1"/>
        <v>129690.69999999972</v>
      </c>
      <c r="J88" s="343" t="s">
        <v>374</v>
      </c>
      <c r="K88" s="342">
        <v>5</v>
      </c>
      <c r="L88" s="342">
        <v>0</v>
      </c>
      <c r="M88" s="342"/>
      <c r="N88" s="342" t="s">
        <v>571</v>
      </c>
    </row>
    <row r="89" spans="1:16" ht="33" customHeight="1" x14ac:dyDescent="0.2">
      <c r="A89" s="490" t="s">
        <v>104</v>
      </c>
      <c r="B89" s="501" t="s">
        <v>237</v>
      </c>
      <c r="C89" s="492" t="s">
        <v>7</v>
      </c>
      <c r="D89" s="502" t="s">
        <v>87</v>
      </c>
      <c r="E89" s="502" t="s">
        <v>87</v>
      </c>
      <c r="F89" s="116" t="s">
        <v>1</v>
      </c>
      <c r="G89" s="121">
        <v>294295.09999999998</v>
      </c>
      <c r="H89" s="385">
        <v>361942.7</v>
      </c>
      <c r="I89" s="203">
        <f t="shared" si="1"/>
        <v>67647.600000000035</v>
      </c>
      <c r="J89" s="783" t="s">
        <v>87</v>
      </c>
      <c r="K89" s="710" t="s">
        <v>87</v>
      </c>
      <c r="L89" s="710" t="s">
        <v>87</v>
      </c>
      <c r="M89" s="710" t="s">
        <v>87</v>
      </c>
      <c r="N89" s="710" t="s">
        <v>87</v>
      </c>
    </row>
    <row r="90" spans="1:16" ht="28.5" customHeight="1" x14ac:dyDescent="0.2">
      <c r="A90" s="490"/>
      <c r="B90" s="501" t="s">
        <v>23</v>
      </c>
      <c r="C90" s="492" t="s">
        <v>7</v>
      </c>
      <c r="D90" s="502"/>
      <c r="E90" s="502"/>
      <c r="F90" s="118" t="s">
        <v>2</v>
      </c>
      <c r="G90" s="124">
        <v>294295.09999999998</v>
      </c>
      <c r="H90" s="383">
        <v>361942.7</v>
      </c>
      <c r="I90" s="203">
        <f t="shared" si="1"/>
        <v>67647.600000000035</v>
      </c>
      <c r="J90" s="784"/>
      <c r="K90" s="710"/>
      <c r="L90" s="710"/>
      <c r="M90" s="710"/>
      <c r="N90" s="710"/>
    </row>
    <row r="91" spans="1:16" ht="76.5" customHeight="1" x14ac:dyDescent="0.2">
      <c r="A91" s="490" t="s">
        <v>105</v>
      </c>
      <c r="B91" s="491" t="s">
        <v>238</v>
      </c>
      <c r="C91" s="492" t="s">
        <v>7</v>
      </c>
      <c r="D91" s="493" t="s">
        <v>88</v>
      </c>
      <c r="E91" s="493" t="s">
        <v>89</v>
      </c>
      <c r="F91" s="116" t="s">
        <v>1</v>
      </c>
      <c r="G91" s="121">
        <v>154222.39999999999</v>
      </c>
      <c r="H91" s="386">
        <v>229381.1</v>
      </c>
      <c r="I91" s="203">
        <f t="shared" si="1"/>
        <v>75158.700000000012</v>
      </c>
      <c r="J91" s="343" t="s">
        <v>384</v>
      </c>
      <c r="K91" s="342">
        <v>188</v>
      </c>
      <c r="L91" s="368"/>
      <c r="M91" s="342"/>
      <c r="N91" s="342" t="s">
        <v>572</v>
      </c>
      <c r="O91" s="751" t="s">
        <v>560</v>
      </c>
      <c r="P91" s="752"/>
    </row>
    <row r="92" spans="1:16" ht="37.5" customHeight="1" x14ac:dyDescent="0.2">
      <c r="A92" s="490"/>
      <c r="B92" s="491" t="s">
        <v>24</v>
      </c>
      <c r="C92" s="492" t="s">
        <v>7</v>
      </c>
      <c r="D92" s="494"/>
      <c r="E92" s="494"/>
      <c r="F92" s="118" t="s">
        <v>2</v>
      </c>
      <c r="G92" s="124">
        <v>154222.39999999999</v>
      </c>
      <c r="H92" s="382">
        <v>229381.1</v>
      </c>
      <c r="I92" s="203">
        <f t="shared" si="1"/>
        <v>75158.700000000012</v>
      </c>
      <c r="J92" s="343" t="s">
        <v>364</v>
      </c>
      <c r="K92" s="380" t="s">
        <v>161</v>
      </c>
      <c r="L92" s="381">
        <v>1.8</v>
      </c>
      <c r="M92" s="380"/>
      <c r="N92" s="380" t="s">
        <v>573</v>
      </c>
    </row>
    <row r="93" spans="1:16" ht="12.75" customHeight="1" x14ac:dyDescent="0.2">
      <c r="A93" s="490" t="s">
        <v>106</v>
      </c>
      <c r="B93" s="491" t="s">
        <v>239</v>
      </c>
      <c r="C93" s="492" t="s">
        <v>7</v>
      </c>
      <c r="D93" s="493" t="s">
        <v>88</v>
      </c>
      <c r="E93" s="493" t="s">
        <v>89</v>
      </c>
      <c r="F93" s="482" t="s">
        <v>1</v>
      </c>
      <c r="G93" s="734">
        <v>140072.70000000001</v>
      </c>
      <c r="H93" s="581">
        <v>132561.60000000001</v>
      </c>
      <c r="I93" s="203">
        <f t="shared" si="1"/>
        <v>-7511.1000000000058</v>
      </c>
      <c r="J93" s="544" t="s">
        <v>373</v>
      </c>
      <c r="K93" s="711">
        <v>87346</v>
      </c>
      <c r="L93" s="681"/>
      <c r="M93" s="711"/>
      <c r="N93" s="711" t="s">
        <v>572</v>
      </c>
      <c r="O93" s="751" t="s">
        <v>560</v>
      </c>
      <c r="P93" s="752"/>
    </row>
    <row r="94" spans="1:16" ht="12.75" customHeight="1" x14ac:dyDescent="0.2">
      <c r="A94" s="490"/>
      <c r="B94" s="491" t="s">
        <v>25</v>
      </c>
      <c r="C94" s="492" t="s">
        <v>7</v>
      </c>
      <c r="D94" s="494"/>
      <c r="E94" s="494"/>
      <c r="F94" s="486"/>
      <c r="G94" s="734"/>
      <c r="H94" s="582"/>
      <c r="I94" s="203">
        <f t="shared" si="1"/>
        <v>0</v>
      </c>
      <c r="J94" s="546"/>
      <c r="K94" s="711"/>
      <c r="L94" s="681"/>
      <c r="M94" s="711"/>
      <c r="N94" s="711"/>
    </row>
    <row r="95" spans="1:16" ht="42" customHeight="1" x14ac:dyDescent="0.2">
      <c r="A95" s="490"/>
      <c r="B95" s="491" t="s">
        <v>25</v>
      </c>
      <c r="C95" s="492" t="s">
        <v>7</v>
      </c>
      <c r="D95" s="494"/>
      <c r="E95" s="494"/>
      <c r="F95" s="115" t="s">
        <v>2</v>
      </c>
      <c r="G95" s="124">
        <v>140072.70000000001</v>
      </c>
      <c r="H95" s="382">
        <v>132561.60000000001</v>
      </c>
      <c r="I95" s="203">
        <f t="shared" si="1"/>
        <v>-7511.1000000000058</v>
      </c>
      <c r="J95" s="343" t="s">
        <v>385</v>
      </c>
      <c r="K95" s="342" t="s">
        <v>160</v>
      </c>
      <c r="L95" s="342">
        <v>9</v>
      </c>
      <c r="M95" s="342"/>
      <c r="N95" s="342" t="s">
        <v>573</v>
      </c>
    </row>
    <row r="96" spans="1:16" ht="21" customHeight="1" x14ac:dyDescent="0.2">
      <c r="A96" s="490" t="s">
        <v>107</v>
      </c>
      <c r="B96" s="501" t="s">
        <v>240</v>
      </c>
      <c r="C96" s="492" t="s">
        <v>7</v>
      </c>
      <c r="D96" s="502" t="s">
        <v>87</v>
      </c>
      <c r="E96" s="502" t="s">
        <v>87</v>
      </c>
      <c r="F96" s="116" t="s">
        <v>1</v>
      </c>
      <c r="G96" s="121">
        <v>394315.89999999997</v>
      </c>
      <c r="H96" s="385">
        <v>412303.79999999993</v>
      </c>
      <c r="I96" s="203">
        <f t="shared" si="1"/>
        <v>17987.899999999965</v>
      </c>
      <c r="J96" s="524" t="s">
        <v>87</v>
      </c>
      <c r="K96" s="706" t="s">
        <v>87</v>
      </c>
      <c r="L96" s="706" t="s">
        <v>87</v>
      </c>
      <c r="M96" s="706" t="s">
        <v>87</v>
      </c>
      <c r="N96" s="706" t="s">
        <v>87</v>
      </c>
    </row>
    <row r="97" spans="1:16" ht="21.75" customHeight="1" x14ac:dyDescent="0.2">
      <c r="A97" s="490"/>
      <c r="B97" s="501" t="s">
        <v>26</v>
      </c>
      <c r="C97" s="492" t="s">
        <v>7</v>
      </c>
      <c r="D97" s="502"/>
      <c r="E97" s="502"/>
      <c r="F97" s="118" t="s">
        <v>2</v>
      </c>
      <c r="G97" s="124">
        <v>394315.89999999997</v>
      </c>
      <c r="H97" s="388">
        <v>412303.79999999993</v>
      </c>
      <c r="I97" s="203">
        <f t="shared" si="1"/>
        <v>17987.899999999965</v>
      </c>
      <c r="J97" s="525"/>
      <c r="K97" s="706"/>
      <c r="L97" s="706"/>
      <c r="M97" s="706"/>
      <c r="N97" s="706"/>
    </row>
    <row r="98" spans="1:16" ht="50.25" customHeight="1" x14ac:dyDescent="0.2">
      <c r="A98" s="490" t="s">
        <v>108</v>
      </c>
      <c r="B98" s="491" t="s">
        <v>190</v>
      </c>
      <c r="C98" s="492" t="s">
        <v>7</v>
      </c>
      <c r="D98" s="493" t="s">
        <v>88</v>
      </c>
      <c r="E98" s="493" t="s">
        <v>89</v>
      </c>
      <c r="F98" s="116" t="s">
        <v>1</v>
      </c>
      <c r="G98" s="121">
        <v>394315.89999999997</v>
      </c>
      <c r="H98" s="385">
        <v>412303.79999999993</v>
      </c>
      <c r="I98" s="203">
        <f t="shared" si="1"/>
        <v>17987.899999999965</v>
      </c>
      <c r="J98" s="343" t="s">
        <v>162</v>
      </c>
      <c r="K98" s="342">
        <v>33500</v>
      </c>
      <c r="L98" s="368"/>
      <c r="M98" s="342"/>
      <c r="N98" s="342" t="s">
        <v>572</v>
      </c>
      <c r="O98" s="751" t="s">
        <v>560</v>
      </c>
      <c r="P98" s="752"/>
    </row>
    <row r="99" spans="1:16" ht="99" customHeight="1" x14ac:dyDescent="0.2">
      <c r="A99" s="490"/>
      <c r="B99" s="491" t="s">
        <v>27</v>
      </c>
      <c r="C99" s="492" t="s">
        <v>7</v>
      </c>
      <c r="D99" s="494"/>
      <c r="E99" s="494"/>
      <c r="F99" s="118" t="s">
        <v>2</v>
      </c>
      <c r="G99" s="124">
        <v>394315.89999999997</v>
      </c>
      <c r="H99" s="388">
        <v>412303.79999999993</v>
      </c>
      <c r="I99" s="203">
        <f t="shared" si="1"/>
        <v>17987.899999999965</v>
      </c>
      <c r="J99" s="267" t="s">
        <v>386</v>
      </c>
      <c r="K99" s="312" t="s">
        <v>163</v>
      </c>
      <c r="L99" s="312">
        <v>100</v>
      </c>
      <c r="M99" s="312"/>
      <c r="N99" s="312" t="s">
        <v>569</v>
      </c>
    </row>
    <row r="100" spans="1:16" ht="19.5" customHeight="1" x14ac:dyDescent="0.2">
      <c r="A100" s="490" t="s">
        <v>109</v>
      </c>
      <c r="B100" s="501" t="s">
        <v>241</v>
      </c>
      <c r="C100" s="492" t="s">
        <v>8</v>
      </c>
      <c r="D100" s="502" t="s">
        <v>87</v>
      </c>
      <c r="E100" s="502" t="s">
        <v>87</v>
      </c>
      <c r="F100" s="116" t="s">
        <v>1</v>
      </c>
      <c r="G100" s="121">
        <v>13056.6</v>
      </c>
      <c r="H100" s="386">
        <v>13056.6</v>
      </c>
      <c r="I100" s="203">
        <f t="shared" si="1"/>
        <v>0</v>
      </c>
      <c r="J100" s="524" t="s">
        <v>87</v>
      </c>
      <c r="K100" s="708" t="s">
        <v>87</v>
      </c>
      <c r="L100" s="708" t="s">
        <v>87</v>
      </c>
      <c r="M100" s="708" t="s">
        <v>87</v>
      </c>
      <c r="N100" s="708" t="s">
        <v>87</v>
      </c>
    </row>
    <row r="101" spans="1:16" ht="24" customHeight="1" x14ac:dyDescent="0.2">
      <c r="A101" s="490"/>
      <c r="B101" s="501" t="s">
        <v>28</v>
      </c>
      <c r="C101" s="492" t="s">
        <v>8</v>
      </c>
      <c r="D101" s="502"/>
      <c r="E101" s="502"/>
      <c r="F101" s="118" t="s">
        <v>2</v>
      </c>
      <c r="G101" s="124">
        <v>3402.4</v>
      </c>
      <c r="H101" s="383">
        <v>3402.4</v>
      </c>
      <c r="I101" s="203">
        <f t="shared" si="1"/>
        <v>0</v>
      </c>
      <c r="J101" s="525"/>
      <c r="K101" s="708"/>
      <c r="L101" s="708"/>
      <c r="M101" s="708"/>
      <c r="N101" s="708"/>
    </row>
    <row r="102" spans="1:16" ht="24" customHeight="1" x14ac:dyDescent="0.2">
      <c r="A102" s="490"/>
      <c r="B102" s="501" t="s">
        <v>28</v>
      </c>
      <c r="C102" s="492" t="s">
        <v>8</v>
      </c>
      <c r="D102" s="502"/>
      <c r="E102" s="502"/>
      <c r="F102" s="118" t="s">
        <v>4</v>
      </c>
      <c r="G102" s="124">
        <v>9654.2000000000007</v>
      </c>
      <c r="H102" s="383">
        <v>9654.2000000000007</v>
      </c>
      <c r="I102" s="203">
        <f t="shared" si="1"/>
        <v>0</v>
      </c>
      <c r="J102" s="525"/>
      <c r="K102" s="708"/>
      <c r="L102" s="708"/>
      <c r="M102" s="708"/>
      <c r="N102" s="708"/>
    </row>
    <row r="103" spans="1:16" ht="24" customHeight="1" x14ac:dyDescent="0.2">
      <c r="A103" s="500" t="s">
        <v>110</v>
      </c>
      <c r="B103" s="518" t="s">
        <v>191</v>
      </c>
      <c r="C103" s="492" t="s">
        <v>8</v>
      </c>
      <c r="D103" s="493" t="s">
        <v>88</v>
      </c>
      <c r="E103" s="493" t="s">
        <v>89</v>
      </c>
      <c r="F103" s="116" t="s">
        <v>1</v>
      </c>
      <c r="G103" s="121">
        <v>13056.6</v>
      </c>
      <c r="H103" s="386">
        <v>13056.6</v>
      </c>
      <c r="I103" s="203">
        <f t="shared" si="1"/>
        <v>0</v>
      </c>
      <c r="J103" s="726" t="s">
        <v>387</v>
      </c>
      <c r="K103" s="679">
        <v>10</v>
      </c>
      <c r="L103" s="679">
        <v>10</v>
      </c>
      <c r="M103" s="679"/>
      <c r="N103" s="679" t="s">
        <v>574</v>
      </c>
    </row>
    <row r="104" spans="1:16" ht="28.5" customHeight="1" x14ac:dyDescent="0.2">
      <c r="A104" s="500"/>
      <c r="B104" s="518" t="s">
        <v>29</v>
      </c>
      <c r="C104" s="492" t="s">
        <v>8</v>
      </c>
      <c r="D104" s="494"/>
      <c r="E104" s="494"/>
      <c r="F104" s="118" t="s">
        <v>2</v>
      </c>
      <c r="G104" s="124">
        <v>3402.4</v>
      </c>
      <c r="H104" s="384">
        <v>3402.4</v>
      </c>
      <c r="I104" s="203">
        <f t="shared" si="1"/>
        <v>0</v>
      </c>
      <c r="J104" s="727"/>
      <c r="K104" s="680"/>
      <c r="L104" s="680"/>
      <c r="M104" s="680"/>
      <c r="N104" s="688"/>
    </row>
    <row r="105" spans="1:16" ht="45" customHeight="1" x14ac:dyDescent="0.2">
      <c r="A105" s="500"/>
      <c r="B105" s="518" t="s">
        <v>29</v>
      </c>
      <c r="C105" s="492" t="s">
        <v>8</v>
      </c>
      <c r="D105" s="494"/>
      <c r="E105" s="494"/>
      <c r="F105" s="118" t="s">
        <v>4</v>
      </c>
      <c r="G105" s="124">
        <v>9654.2000000000007</v>
      </c>
      <c r="H105" s="388">
        <v>9654.2000000000007</v>
      </c>
      <c r="I105" s="203">
        <f t="shared" si="1"/>
        <v>0</v>
      </c>
      <c r="J105" s="271" t="s">
        <v>388</v>
      </c>
      <c r="K105" s="266">
        <v>100</v>
      </c>
      <c r="L105" s="266">
        <v>100</v>
      </c>
      <c r="M105" s="266"/>
      <c r="N105" s="680"/>
    </row>
    <row r="106" spans="1:16" ht="27" customHeight="1" x14ac:dyDescent="0.2">
      <c r="A106" s="490" t="s">
        <v>111</v>
      </c>
      <c r="B106" s="501" t="s">
        <v>244</v>
      </c>
      <c r="C106" s="492" t="s">
        <v>7</v>
      </c>
      <c r="D106" s="502" t="s">
        <v>87</v>
      </c>
      <c r="E106" s="502" t="s">
        <v>87</v>
      </c>
      <c r="F106" s="116" t="s">
        <v>1</v>
      </c>
      <c r="G106" s="121">
        <v>56456.200000000004</v>
      </c>
      <c r="H106" s="386">
        <v>53265.9</v>
      </c>
      <c r="I106" s="203">
        <f t="shared" si="1"/>
        <v>-3190.3000000000029</v>
      </c>
      <c r="J106" s="524" t="s">
        <v>87</v>
      </c>
      <c r="K106" s="706" t="s">
        <v>87</v>
      </c>
      <c r="L106" s="706" t="s">
        <v>87</v>
      </c>
      <c r="M106" s="706" t="s">
        <v>87</v>
      </c>
      <c r="N106" s="706" t="s">
        <v>87</v>
      </c>
    </row>
    <row r="107" spans="1:16" ht="33" customHeight="1" x14ac:dyDescent="0.2">
      <c r="A107" s="490"/>
      <c r="B107" s="501" t="s">
        <v>30</v>
      </c>
      <c r="C107" s="492" t="s">
        <v>7</v>
      </c>
      <c r="D107" s="502"/>
      <c r="E107" s="502"/>
      <c r="F107" s="118" t="s">
        <v>2</v>
      </c>
      <c r="G107" s="124">
        <v>56456.200000000004</v>
      </c>
      <c r="H107" s="383">
        <v>53265.9</v>
      </c>
      <c r="I107" s="203">
        <f t="shared" si="1"/>
        <v>-3190.3000000000029</v>
      </c>
      <c r="J107" s="525"/>
      <c r="K107" s="706"/>
      <c r="L107" s="706"/>
      <c r="M107" s="706"/>
      <c r="N107" s="706"/>
    </row>
    <row r="108" spans="1:16" ht="23.25" customHeight="1" x14ac:dyDescent="0.2">
      <c r="A108" s="490" t="s">
        <v>112</v>
      </c>
      <c r="B108" s="491" t="s">
        <v>192</v>
      </c>
      <c r="C108" s="492" t="s">
        <v>7</v>
      </c>
      <c r="D108" s="493" t="s">
        <v>88</v>
      </c>
      <c r="E108" s="493" t="s">
        <v>89</v>
      </c>
      <c r="F108" s="116" t="s">
        <v>1</v>
      </c>
      <c r="G108" s="121">
        <v>52005.9</v>
      </c>
      <c r="H108" s="386">
        <v>50090.6</v>
      </c>
      <c r="I108" s="203">
        <f t="shared" si="1"/>
        <v>-1915.3000000000029</v>
      </c>
      <c r="J108" s="267" t="s">
        <v>389</v>
      </c>
      <c r="K108" s="370">
        <v>1339</v>
      </c>
      <c r="L108" s="368"/>
      <c r="M108" s="370"/>
      <c r="N108" s="370" t="s">
        <v>572</v>
      </c>
      <c r="O108" s="751" t="s">
        <v>560</v>
      </c>
      <c r="P108" s="752"/>
    </row>
    <row r="109" spans="1:16" ht="62.25" customHeight="1" x14ac:dyDescent="0.2">
      <c r="A109" s="490"/>
      <c r="B109" s="491" t="s">
        <v>31</v>
      </c>
      <c r="C109" s="492" t="s">
        <v>7</v>
      </c>
      <c r="D109" s="494"/>
      <c r="E109" s="494"/>
      <c r="F109" s="118" t="s">
        <v>2</v>
      </c>
      <c r="G109" s="124">
        <v>52005.9</v>
      </c>
      <c r="H109" s="382">
        <v>50090.6</v>
      </c>
      <c r="I109" s="203">
        <f t="shared" si="1"/>
        <v>-1915.3000000000029</v>
      </c>
      <c r="J109" s="267" t="s">
        <v>390</v>
      </c>
      <c r="K109" s="344">
        <v>5</v>
      </c>
      <c r="L109" s="285">
        <v>4.9000000000000004</v>
      </c>
      <c r="M109" s="344"/>
      <c r="N109" s="344" t="s">
        <v>575</v>
      </c>
      <c r="O109" s="751" t="s">
        <v>560</v>
      </c>
      <c r="P109" s="752"/>
    </row>
    <row r="110" spans="1:16" ht="34.5" customHeight="1" x14ac:dyDescent="0.2">
      <c r="A110" s="490" t="s">
        <v>306</v>
      </c>
      <c r="B110" s="491" t="s">
        <v>193</v>
      </c>
      <c r="C110" s="492" t="s">
        <v>7</v>
      </c>
      <c r="D110" s="493" t="s">
        <v>88</v>
      </c>
      <c r="E110" s="493" t="s">
        <v>89</v>
      </c>
      <c r="F110" s="116" t="s">
        <v>1</v>
      </c>
      <c r="G110" s="121">
        <v>4450.3</v>
      </c>
      <c r="H110" s="386">
        <v>3175.3</v>
      </c>
      <c r="I110" s="203">
        <f t="shared" si="1"/>
        <v>-1275</v>
      </c>
      <c r="J110" s="267" t="s">
        <v>373</v>
      </c>
      <c r="K110" s="370">
        <v>136</v>
      </c>
      <c r="L110" s="368"/>
      <c r="M110" s="370"/>
      <c r="N110" s="370" t="s">
        <v>572</v>
      </c>
      <c r="O110" s="751" t="s">
        <v>560</v>
      </c>
      <c r="P110" s="752"/>
    </row>
    <row r="111" spans="1:16" ht="55.5" customHeight="1" x14ac:dyDescent="0.2">
      <c r="A111" s="490"/>
      <c r="B111" s="491" t="s">
        <v>32</v>
      </c>
      <c r="C111" s="492" t="s">
        <v>7</v>
      </c>
      <c r="D111" s="494"/>
      <c r="E111" s="494"/>
      <c r="F111" s="118" t="s">
        <v>2</v>
      </c>
      <c r="G111" s="124">
        <v>4450.3</v>
      </c>
      <c r="H111" s="388">
        <v>3175.3</v>
      </c>
      <c r="I111" s="203">
        <f t="shared" si="1"/>
        <v>-1275</v>
      </c>
      <c r="J111" s="271" t="s">
        <v>391</v>
      </c>
      <c r="K111" s="345">
        <v>80</v>
      </c>
      <c r="L111" s="345">
        <v>83</v>
      </c>
      <c r="M111" s="345"/>
      <c r="N111" s="345" t="s">
        <v>575</v>
      </c>
      <c r="O111" s="751" t="s">
        <v>560</v>
      </c>
      <c r="P111" s="752"/>
    </row>
    <row r="112" spans="1:16" ht="22.5" customHeight="1" x14ac:dyDescent="0.2">
      <c r="A112" s="490" t="s">
        <v>113</v>
      </c>
      <c r="B112" s="501" t="s">
        <v>243</v>
      </c>
      <c r="C112" s="492" t="s">
        <v>7</v>
      </c>
      <c r="D112" s="502" t="s">
        <v>87</v>
      </c>
      <c r="E112" s="502" t="s">
        <v>87</v>
      </c>
      <c r="F112" s="116" t="s">
        <v>1</v>
      </c>
      <c r="G112" s="121">
        <v>435977.6</v>
      </c>
      <c r="H112" s="386">
        <v>468014.97</v>
      </c>
      <c r="I112" s="203">
        <f t="shared" si="1"/>
        <v>32037.369999999995</v>
      </c>
      <c r="J112" s="524" t="s">
        <v>87</v>
      </c>
      <c r="K112" s="706" t="s">
        <v>87</v>
      </c>
      <c r="L112" s="706" t="s">
        <v>87</v>
      </c>
      <c r="M112" s="706" t="s">
        <v>87</v>
      </c>
      <c r="N112" s="706" t="s">
        <v>87</v>
      </c>
    </row>
    <row r="113" spans="1:15" ht="22.5" customHeight="1" x14ac:dyDescent="0.2">
      <c r="A113" s="490"/>
      <c r="B113" s="501" t="s">
        <v>33</v>
      </c>
      <c r="C113" s="492" t="s">
        <v>7</v>
      </c>
      <c r="D113" s="502"/>
      <c r="E113" s="502"/>
      <c r="F113" s="118" t="s">
        <v>2</v>
      </c>
      <c r="G113" s="124">
        <v>435977.6</v>
      </c>
      <c r="H113" s="383">
        <v>468014.97</v>
      </c>
      <c r="I113" s="203">
        <f t="shared" si="1"/>
        <v>32037.369999999995</v>
      </c>
      <c r="J113" s="525"/>
      <c r="K113" s="706"/>
      <c r="L113" s="706"/>
      <c r="M113" s="706"/>
      <c r="N113" s="706"/>
    </row>
    <row r="114" spans="1:15" ht="39" customHeight="1" x14ac:dyDescent="0.2">
      <c r="A114" s="490" t="s">
        <v>114</v>
      </c>
      <c r="B114" s="491" t="s">
        <v>194</v>
      </c>
      <c r="C114" s="492" t="s">
        <v>7</v>
      </c>
      <c r="D114" s="493" t="s">
        <v>88</v>
      </c>
      <c r="E114" s="493" t="s">
        <v>89</v>
      </c>
      <c r="F114" s="116" t="s">
        <v>1</v>
      </c>
      <c r="G114" s="121">
        <v>26486.1</v>
      </c>
      <c r="H114" s="386">
        <v>26486.1</v>
      </c>
      <c r="I114" s="203">
        <f t="shared" si="1"/>
        <v>0</v>
      </c>
      <c r="J114" s="267" t="s">
        <v>392</v>
      </c>
      <c r="K114" s="333">
        <v>8700</v>
      </c>
      <c r="L114" s="333">
        <v>7826</v>
      </c>
      <c r="M114" s="334"/>
      <c r="N114" s="694" t="s">
        <v>576</v>
      </c>
      <c r="O114" s="151" t="s">
        <v>671</v>
      </c>
    </row>
    <row r="115" spans="1:15" ht="81" customHeight="1" x14ac:dyDescent="0.2">
      <c r="A115" s="490"/>
      <c r="B115" s="491" t="s">
        <v>34</v>
      </c>
      <c r="C115" s="492" t="s">
        <v>7</v>
      </c>
      <c r="D115" s="494"/>
      <c r="E115" s="494"/>
      <c r="F115" s="118" t="s">
        <v>2</v>
      </c>
      <c r="G115" s="124">
        <v>26486.1</v>
      </c>
      <c r="H115" s="382">
        <v>26486.1</v>
      </c>
      <c r="I115" s="203">
        <f t="shared" si="1"/>
        <v>0</v>
      </c>
      <c r="J115" s="267" t="s">
        <v>393</v>
      </c>
      <c r="K115" s="335">
        <v>100</v>
      </c>
      <c r="L115" s="335">
        <v>100</v>
      </c>
      <c r="M115" s="335"/>
      <c r="N115" s="695"/>
    </row>
    <row r="116" spans="1:15" ht="39" customHeight="1" x14ac:dyDescent="0.2">
      <c r="A116" s="490" t="s">
        <v>115</v>
      </c>
      <c r="B116" s="491" t="s">
        <v>195</v>
      </c>
      <c r="C116" s="492" t="s">
        <v>7</v>
      </c>
      <c r="D116" s="493" t="s">
        <v>88</v>
      </c>
      <c r="E116" s="493" t="s">
        <v>89</v>
      </c>
      <c r="F116" s="116" t="s">
        <v>1</v>
      </c>
      <c r="G116" s="121">
        <v>22110</v>
      </c>
      <c r="H116" s="386">
        <v>29841.7</v>
      </c>
      <c r="I116" s="203">
        <f t="shared" si="1"/>
        <v>7731.7000000000007</v>
      </c>
      <c r="J116" s="267" t="s">
        <v>392</v>
      </c>
      <c r="K116" s="333">
        <v>5450</v>
      </c>
      <c r="L116" s="333">
        <v>5158</v>
      </c>
      <c r="M116" s="333"/>
      <c r="N116" s="695"/>
      <c r="O116" s="150"/>
    </row>
    <row r="117" spans="1:15" ht="63" customHeight="1" x14ac:dyDescent="0.2">
      <c r="A117" s="490"/>
      <c r="B117" s="491" t="s">
        <v>35</v>
      </c>
      <c r="C117" s="492" t="s">
        <v>7</v>
      </c>
      <c r="D117" s="494"/>
      <c r="E117" s="494"/>
      <c r="F117" s="118" t="s">
        <v>2</v>
      </c>
      <c r="G117" s="124">
        <v>22110</v>
      </c>
      <c r="H117" s="388">
        <v>29841.7</v>
      </c>
      <c r="I117" s="203">
        <f t="shared" si="1"/>
        <v>7731.7000000000007</v>
      </c>
      <c r="J117" s="271" t="s">
        <v>394</v>
      </c>
      <c r="K117" s="269">
        <v>100</v>
      </c>
      <c r="L117" s="269">
        <v>100</v>
      </c>
      <c r="M117" s="333"/>
      <c r="N117" s="696"/>
    </row>
    <row r="118" spans="1:15" ht="31.5" customHeight="1" x14ac:dyDescent="0.3">
      <c r="A118" s="529" t="s">
        <v>307</v>
      </c>
      <c r="B118" s="496" t="s">
        <v>196</v>
      </c>
      <c r="C118" s="496" t="s">
        <v>7</v>
      </c>
      <c r="D118" s="493" t="s">
        <v>88</v>
      </c>
      <c r="E118" s="493" t="s">
        <v>89</v>
      </c>
      <c r="F118" s="116" t="s">
        <v>1</v>
      </c>
      <c r="G118" s="121">
        <v>348475.1</v>
      </c>
      <c r="H118" s="386">
        <v>373676.76999999996</v>
      </c>
      <c r="I118" s="203">
        <f t="shared" si="1"/>
        <v>25201.669999999984</v>
      </c>
      <c r="J118" s="267" t="s">
        <v>395</v>
      </c>
      <c r="K118" s="344">
        <v>120450</v>
      </c>
      <c r="L118" s="344">
        <v>90120</v>
      </c>
      <c r="M118" s="350" t="s">
        <v>618</v>
      </c>
      <c r="N118" s="344" t="s">
        <v>563</v>
      </c>
      <c r="O118" s="151" t="s">
        <v>560</v>
      </c>
    </row>
    <row r="119" spans="1:15" ht="28.5" customHeight="1" x14ac:dyDescent="0.3">
      <c r="A119" s="530"/>
      <c r="B119" s="512"/>
      <c r="C119" s="512"/>
      <c r="D119" s="494"/>
      <c r="E119" s="494"/>
      <c r="F119" s="118" t="s">
        <v>2</v>
      </c>
      <c r="G119" s="124">
        <v>348475.1</v>
      </c>
      <c r="H119" s="382">
        <v>373676.76999999996</v>
      </c>
      <c r="I119" s="203">
        <f t="shared" si="1"/>
        <v>25201.669999999984</v>
      </c>
      <c r="J119" s="267" t="s">
        <v>396</v>
      </c>
      <c r="K119" s="344">
        <v>100</v>
      </c>
      <c r="L119" s="344">
        <v>100</v>
      </c>
      <c r="M119" s="350"/>
      <c r="N119" s="352" t="s">
        <v>563</v>
      </c>
    </row>
    <row r="120" spans="1:15" ht="28.5" customHeight="1" x14ac:dyDescent="0.2">
      <c r="A120" s="490" t="s">
        <v>308</v>
      </c>
      <c r="B120" s="491" t="s">
        <v>197</v>
      </c>
      <c r="C120" s="492" t="s">
        <v>7</v>
      </c>
      <c r="D120" s="493" t="s">
        <v>88</v>
      </c>
      <c r="E120" s="493" t="s">
        <v>89</v>
      </c>
      <c r="F120" s="116" t="s">
        <v>1</v>
      </c>
      <c r="G120" s="121">
        <v>4121.2</v>
      </c>
      <c r="H120" s="386">
        <v>4576.8999999999996</v>
      </c>
      <c r="I120" s="203">
        <f t="shared" si="1"/>
        <v>455.69999999999982</v>
      </c>
      <c r="J120" s="267" t="s">
        <v>389</v>
      </c>
      <c r="K120" s="370">
        <v>2342</v>
      </c>
      <c r="L120" s="368"/>
      <c r="M120" s="370"/>
      <c r="N120" s="370" t="s">
        <v>572</v>
      </c>
    </row>
    <row r="121" spans="1:15" ht="38.25" customHeight="1" x14ac:dyDescent="0.2">
      <c r="A121" s="490"/>
      <c r="B121" s="491" t="s">
        <v>36</v>
      </c>
      <c r="C121" s="492" t="s">
        <v>7</v>
      </c>
      <c r="D121" s="494"/>
      <c r="E121" s="494"/>
      <c r="F121" s="118" t="s">
        <v>2</v>
      </c>
      <c r="G121" s="124">
        <v>4121.2</v>
      </c>
      <c r="H121" s="382">
        <v>4576.8999999999996</v>
      </c>
      <c r="I121" s="203">
        <f t="shared" si="1"/>
        <v>455.69999999999982</v>
      </c>
      <c r="J121" s="325" t="s">
        <v>397</v>
      </c>
      <c r="K121" s="339">
        <v>48.5</v>
      </c>
      <c r="L121" s="285" t="s">
        <v>564</v>
      </c>
      <c r="M121" s="274" t="s">
        <v>577</v>
      </c>
      <c r="N121" s="339" t="s">
        <v>578</v>
      </c>
    </row>
    <row r="122" spans="1:15" ht="24.75" customHeight="1" x14ac:dyDescent="0.3">
      <c r="A122" s="490" t="s">
        <v>309</v>
      </c>
      <c r="B122" s="491" t="s">
        <v>198</v>
      </c>
      <c r="C122" s="492" t="s">
        <v>7</v>
      </c>
      <c r="D122" s="493" t="s">
        <v>88</v>
      </c>
      <c r="E122" s="493" t="s">
        <v>89</v>
      </c>
      <c r="F122" s="116" t="s">
        <v>1</v>
      </c>
      <c r="G122" s="121">
        <v>34785.199999999997</v>
      </c>
      <c r="H122" s="386">
        <v>33433.5</v>
      </c>
      <c r="I122" s="203">
        <f t="shared" si="1"/>
        <v>-1351.6999999999971</v>
      </c>
      <c r="J122" s="267" t="s">
        <v>398</v>
      </c>
      <c r="K122" s="370">
        <v>704</v>
      </c>
      <c r="L122" s="368"/>
      <c r="M122" s="350"/>
      <c r="N122" s="370" t="s">
        <v>572</v>
      </c>
    </row>
    <row r="123" spans="1:15" ht="50.25" customHeight="1" x14ac:dyDescent="0.2">
      <c r="A123" s="490"/>
      <c r="B123" s="491" t="s">
        <v>37</v>
      </c>
      <c r="C123" s="492" t="s">
        <v>7</v>
      </c>
      <c r="D123" s="494"/>
      <c r="E123" s="494"/>
      <c r="F123" s="118" t="s">
        <v>2</v>
      </c>
      <c r="G123" s="124">
        <v>34785.199999999997</v>
      </c>
      <c r="H123" s="382">
        <v>33433.5</v>
      </c>
      <c r="I123" s="203">
        <f t="shared" si="1"/>
        <v>-1351.6999999999971</v>
      </c>
      <c r="J123" s="267" t="s">
        <v>399</v>
      </c>
      <c r="K123" s="344" t="s">
        <v>164</v>
      </c>
      <c r="L123" s="344">
        <v>85</v>
      </c>
      <c r="M123" s="344"/>
      <c r="N123" s="344" t="s">
        <v>579</v>
      </c>
    </row>
    <row r="124" spans="1:15" ht="23.25" customHeight="1" x14ac:dyDescent="0.2">
      <c r="A124" s="490" t="s">
        <v>116</v>
      </c>
      <c r="B124" s="501" t="s">
        <v>242</v>
      </c>
      <c r="C124" s="492" t="s">
        <v>7</v>
      </c>
      <c r="D124" s="502" t="s">
        <v>87</v>
      </c>
      <c r="E124" s="502" t="s">
        <v>87</v>
      </c>
      <c r="F124" s="116" t="s">
        <v>1</v>
      </c>
      <c r="G124" s="121">
        <v>47629.299999999996</v>
      </c>
      <c r="H124" s="385">
        <v>49729.299999999996</v>
      </c>
      <c r="I124" s="203">
        <f t="shared" si="1"/>
        <v>2100</v>
      </c>
      <c r="J124" s="524" t="s">
        <v>87</v>
      </c>
      <c r="K124" s="706" t="s">
        <v>87</v>
      </c>
      <c r="L124" s="706" t="s">
        <v>87</v>
      </c>
      <c r="M124" s="706" t="s">
        <v>87</v>
      </c>
      <c r="N124" s="706" t="s">
        <v>87</v>
      </c>
    </row>
    <row r="125" spans="1:15" ht="31.5" customHeight="1" x14ac:dyDescent="0.2">
      <c r="A125" s="490"/>
      <c r="B125" s="501" t="s">
        <v>38</v>
      </c>
      <c r="C125" s="492" t="s">
        <v>7</v>
      </c>
      <c r="D125" s="502"/>
      <c r="E125" s="502"/>
      <c r="F125" s="118" t="s">
        <v>2</v>
      </c>
      <c r="G125" s="124">
        <v>47629.299999999996</v>
      </c>
      <c r="H125" s="388">
        <v>49729.299999999996</v>
      </c>
      <c r="I125" s="203">
        <f t="shared" si="1"/>
        <v>2100</v>
      </c>
      <c r="J125" s="525"/>
      <c r="K125" s="706"/>
      <c r="L125" s="706"/>
      <c r="M125" s="706"/>
      <c r="N125" s="706"/>
    </row>
    <row r="126" spans="1:15" ht="33" customHeight="1" x14ac:dyDescent="0.3">
      <c r="A126" s="490" t="s">
        <v>117</v>
      </c>
      <c r="B126" s="491" t="s">
        <v>199</v>
      </c>
      <c r="C126" s="492" t="s">
        <v>7</v>
      </c>
      <c r="D126" s="493" t="s">
        <v>88</v>
      </c>
      <c r="E126" s="493" t="s">
        <v>89</v>
      </c>
      <c r="F126" s="116" t="s">
        <v>1</v>
      </c>
      <c r="G126" s="121">
        <v>47629.299999999996</v>
      </c>
      <c r="H126" s="386">
        <v>49729.299999999996</v>
      </c>
      <c r="I126" s="203">
        <f t="shared" si="1"/>
        <v>2100</v>
      </c>
      <c r="J126" s="267" t="s">
        <v>395</v>
      </c>
      <c r="K126" s="370">
        <v>10350</v>
      </c>
      <c r="L126" s="368"/>
      <c r="M126" s="392"/>
      <c r="N126" s="370" t="s">
        <v>572</v>
      </c>
      <c r="O126" s="151" t="s">
        <v>560</v>
      </c>
    </row>
    <row r="127" spans="1:15" ht="55.5" customHeight="1" x14ac:dyDescent="0.2">
      <c r="A127" s="490"/>
      <c r="B127" s="491" t="s">
        <v>39</v>
      </c>
      <c r="C127" s="492" t="s">
        <v>7</v>
      </c>
      <c r="D127" s="494"/>
      <c r="E127" s="494"/>
      <c r="F127" s="118" t="s">
        <v>2</v>
      </c>
      <c r="G127" s="124">
        <v>47629.299999999996</v>
      </c>
      <c r="H127" s="388">
        <v>49729.299999999996</v>
      </c>
      <c r="I127" s="203">
        <f t="shared" si="1"/>
        <v>2100</v>
      </c>
      <c r="J127" s="346" t="s">
        <v>400</v>
      </c>
      <c r="K127" s="345">
        <v>209</v>
      </c>
      <c r="L127" s="345">
        <v>209</v>
      </c>
      <c r="M127" s="345"/>
      <c r="N127" s="345" t="s">
        <v>576</v>
      </c>
      <c r="O127" s="345" t="s">
        <v>684</v>
      </c>
    </row>
    <row r="128" spans="1:15" ht="17.25" customHeight="1" x14ac:dyDescent="0.2">
      <c r="A128" s="490" t="s">
        <v>118</v>
      </c>
      <c r="B128" s="501" t="s">
        <v>261</v>
      </c>
      <c r="C128" s="492" t="s">
        <v>7</v>
      </c>
      <c r="D128" s="502" t="s">
        <v>87</v>
      </c>
      <c r="E128" s="502" t="s">
        <v>87</v>
      </c>
      <c r="F128" s="116" t="s">
        <v>1</v>
      </c>
      <c r="G128" s="121">
        <v>468068.6</v>
      </c>
      <c r="H128" s="385">
        <v>426398.69999999995</v>
      </c>
      <c r="I128" s="203">
        <f t="shared" si="1"/>
        <v>-41669.900000000023</v>
      </c>
      <c r="J128" s="776" t="s">
        <v>87</v>
      </c>
      <c r="K128" s="707" t="s">
        <v>87</v>
      </c>
      <c r="L128" s="707" t="s">
        <v>87</v>
      </c>
      <c r="M128" s="707" t="s">
        <v>87</v>
      </c>
      <c r="N128" s="707" t="s">
        <v>87</v>
      </c>
    </row>
    <row r="129" spans="1:18" ht="19.5" customHeight="1" x14ac:dyDescent="0.2">
      <c r="A129" s="490"/>
      <c r="B129" s="501" t="s">
        <v>40</v>
      </c>
      <c r="C129" s="492" t="s">
        <v>7</v>
      </c>
      <c r="D129" s="502"/>
      <c r="E129" s="502"/>
      <c r="F129" s="118" t="s">
        <v>2</v>
      </c>
      <c r="G129" s="124">
        <v>393346.1</v>
      </c>
      <c r="H129" s="388">
        <v>351676.19999999995</v>
      </c>
      <c r="I129" s="203">
        <f t="shared" si="1"/>
        <v>-41669.900000000023</v>
      </c>
      <c r="J129" s="777"/>
      <c r="K129" s="707"/>
      <c r="L129" s="707"/>
      <c r="M129" s="707"/>
      <c r="N129" s="707"/>
    </row>
    <row r="130" spans="1:18" ht="25.5" customHeight="1" x14ac:dyDescent="0.2">
      <c r="A130" s="490"/>
      <c r="B130" s="501" t="s">
        <v>40</v>
      </c>
      <c r="C130" s="492" t="s">
        <v>7</v>
      </c>
      <c r="D130" s="502"/>
      <c r="E130" s="502"/>
      <c r="F130" s="118" t="s">
        <v>3</v>
      </c>
      <c r="G130" s="124">
        <v>74722.5</v>
      </c>
      <c r="H130" s="388">
        <v>74722.5</v>
      </c>
      <c r="I130" s="203">
        <f t="shared" si="1"/>
        <v>0</v>
      </c>
      <c r="J130" s="777"/>
      <c r="K130" s="707"/>
      <c r="L130" s="707"/>
      <c r="M130" s="707"/>
      <c r="N130" s="707"/>
    </row>
    <row r="131" spans="1:18" ht="23.25" customHeight="1" x14ac:dyDescent="0.2">
      <c r="A131" s="490" t="s">
        <v>119</v>
      </c>
      <c r="B131" s="491" t="s">
        <v>200</v>
      </c>
      <c r="C131" s="492" t="s">
        <v>7</v>
      </c>
      <c r="D131" s="493" t="s">
        <v>88</v>
      </c>
      <c r="E131" s="493" t="s">
        <v>89</v>
      </c>
      <c r="F131" s="116" t="s">
        <v>1</v>
      </c>
      <c r="G131" s="121">
        <v>373483.19999999995</v>
      </c>
      <c r="H131" s="385">
        <v>331813.29999999993</v>
      </c>
      <c r="I131" s="203">
        <f t="shared" si="1"/>
        <v>-41669.900000000023</v>
      </c>
      <c r="J131" s="726" t="s">
        <v>401</v>
      </c>
      <c r="K131" s="679">
        <v>122963</v>
      </c>
      <c r="L131" s="682"/>
      <c r="M131" s="672"/>
      <c r="N131" s="679" t="s">
        <v>572</v>
      </c>
    </row>
    <row r="132" spans="1:18" ht="15.75" customHeight="1" x14ac:dyDescent="0.2">
      <c r="A132" s="490"/>
      <c r="B132" s="491" t="s">
        <v>41</v>
      </c>
      <c r="C132" s="492" t="s">
        <v>7</v>
      </c>
      <c r="D132" s="494"/>
      <c r="E132" s="494"/>
      <c r="F132" s="496" t="s">
        <v>2</v>
      </c>
      <c r="G132" s="724">
        <v>373483.19999999995</v>
      </c>
      <c r="H132" s="583">
        <v>331813.29999999993</v>
      </c>
      <c r="I132" s="203">
        <f t="shared" si="1"/>
        <v>-41669.900000000023</v>
      </c>
      <c r="J132" s="727"/>
      <c r="K132" s="680"/>
      <c r="L132" s="684"/>
      <c r="M132" s="672"/>
      <c r="N132" s="688"/>
    </row>
    <row r="133" spans="1:18" ht="32.25" customHeight="1" x14ac:dyDescent="0.2">
      <c r="A133" s="490"/>
      <c r="B133" s="491" t="s">
        <v>41</v>
      </c>
      <c r="C133" s="492" t="s">
        <v>7</v>
      </c>
      <c r="D133" s="494"/>
      <c r="E133" s="494"/>
      <c r="F133" s="512"/>
      <c r="G133" s="724"/>
      <c r="H133" s="583"/>
      <c r="I133" s="203">
        <f t="shared" si="1"/>
        <v>0</v>
      </c>
      <c r="J133" s="375" t="s">
        <v>402</v>
      </c>
      <c r="K133" s="370">
        <v>10664</v>
      </c>
      <c r="L133" s="368"/>
      <c r="M133" s="369"/>
      <c r="N133" s="680"/>
    </row>
    <row r="134" spans="1:18" ht="12.75" customHeight="1" x14ac:dyDescent="0.2">
      <c r="A134" s="490"/>
      <c r="B134" s="491" t="s">
        <v>41</v>
      </c>
      <c r="C134" s="492" t="s">
        <v>7</v>
      </c>
      <c r="D134" s="494"/>
      <c r="E134" s="494"/>
      <c r="F134" s="512"/>
      <c r="G134" s="724"/>
      <c r="H134" s="583"/>
      <c r="I134" s="203">
        <f t="shared" si="1"/>
        <v>0</v>
      </c>
      <c r="J134" s="726" t="s">
        <v>472</v>
      </c>
      <c r="K134" s="672">
        <v>20</v>
      </c>
      <c r="L134" s="672">
        <v>21</v>
      </c>
      <c r="M134" s="672"/>
      <c r="N134" s="672" t="s">
        <v>601</v>
      </c>
      <c r="O134" s="151" t="s">
        <v>479</v>
      </c>
      <c r="P134" s="240"/>
      <c r="Q134" s="240"/>
      <c r="R134" s="240"/>
    </row>
    <row r="135" spans="1:18" ht="30" customHeight="1" x14ac:dyDescent="0.2">
      <c r="A135" s="490"/>
      <c r="B135" s="491" t="s">
        <v>41</v>
      </c>
      <c r="C135" s="492" t="s">
        <v>7</v>
      </c>
      <c r="D135" s="495"/>
      <c r="E135" s="495"/>
      <c r="F135" s="497"/>
      <c r="G135" s="724"/>
      <c r="H135" s="583"/>
      <c r="I135" s="203">
        <f t="shared" si="1"/>
        <v>0</v>
      </c>
      <c r="J135" s="727"/>
      <c r="K135" s="672"/>
      <c r="L135" s="672"/>
      <c r="M135" s="672"/>
      <c r="N135" s="672"/>
      <c r="O135" s="239"/>
      <c r="P135" s="240"/>
      <c r="Q135" s="240"/>
      <c r="R135" s="240"/>
    </row>
    <row r="136" spans="1:18" ht="35.25" customHeight="1" x14ac:dyDescent="0.2">
      <c r="A136" s="490" t="s">
        <v>295</v>
      </c>
      <c r="B136" s="496" t="s">
        <v>273</v>
      </c>
      <c r="C136" s="496" t="s">
        <v>7</v>
      </c>
      <c r="D136" s="493" t="s">
        <v>88</v>
      </c>
      <c r="E136" s="493" t="s">
        <v>89</v>
      </c>
      <c r="F136" s="116" t="s">
        <v>1</v>
      </c>
      <c r="G136" s="121">
        <v>94585.4</v>
      </c>
      <c r="H136" s="387">
        <v>94585.4</v>
      </c>
      <c r="I136" s="203">
        <f t="shared" si="1"/>
        <v>0</v>
      </c>
      <c r="J136" s="354" t="s">
        <v>404</v>
      </c>
      <c r="K136" s="347">
        <v>1913</v>
      </c>
      <c r="L136" s="347">
        <v>1913</v>
      </c>
      <c r="M136" s="347" t="s">
        <v>686</v>
      </c>
      <c r="N136" s="347" t="s">
        <v>583</v>
      </c>
    </row>
    <row r="137" spans="1:18" ht="243.75" x14ac:dyDescent="0.2">
      <c r="A137" s="490"/>
      <c r="B137" s="512"/>
      <c r="C137" s="512"/>
      <c r="D137" s="494"/>
      <c r="E137" s="494"/>
      <c r="F137" s="118" t="s">
        <v>2</v>
      </c>
      <c r="G137" s="124">
        <v>19862.900000000001</v>
      </c>
      <c r="H137" s="382">
        <v>19862.900000000001</v>
      </c>
      <c r="I137" s="203">
        <f t="shared" si="1"/>
        <v>0</v>
      </c>
      <c r="J137" s="267" t="s">
        <v>275</v>
      </c>
      <c r="K137" s="268">
        <v>100</v>
      </c>
      <c r="L137" s="268">
        <v>100</v>
      </c>
      <c r="M137" s="268" t="s">
        <v>640</v>
      </c>
      <c r="N137" s="268" t="s">
        <v>584</v>
      </c>
    </row>
    <row r="138" spans="1:18" ht="25.5" x14ac:dyDescent="0.2">
      <c r="A138" s="490"/>
      <c r="B138" s="512"/>
      <c r="C138" s="512"/>
      <c r="D138" s="494"/>
      <c r="E138" s="494"/>
      <c r="F138" s="496" t="s">
        <v>3</v>
      </c>
      <c r="G138" s="724">
        <v>74722.5</v>
      </c>
      <c r="H138" s="577">
        <v>74722.5</v>
      </c>
      <c r="I138" s="203">
        <f t="shared" si="1"/>
        <v>0</v>
      </c>
      <c r="J138" s="271" t="s">
        <v>276</v>
      </c>
      <c r="K138" s="347">
        <v>100</v>
      </c>
      <c r="L138" s="347">
        <v>100</v>
      </c>
      <c r="M138" s="347"/>
      <c r="N138" s="347" t="s">
        <v>583</v>
      </c>
    </row>
    <row r="139" spans="1:18" ht="56.25" customHeight="1" x14ac:dyDescent="0.2">
      <c r="A139" s="490"/>
      <c r="B139" s="512"/>
      <c r="C139" s="512"/>
      <c r="D139" s="494"/>
      <c r="E139" s="494"/>
      <c r="F139" s="512"/>
      <c r="G139" s="724"/>
      <c r="H139" s="578"/>
      <c r="I139" s="203">
        <f t="shared" si="1"/>
        <v>0</v>
      </c>
      <c r="J139" s="726" t="s">
        <v>317</v>
      </c>
      <c r="K139" s="679">
        <v>266</v>
      </c>
      <c r="L139" s="679">
        <v>266</v>
      </c>
      <c r="M139" s="679" t="s">
        <v>641</v>
      </c>
      <c r="N139" s="679" t="s">
        <v>584</v>
      </c>
    </row>
    <row r="140" spans="1:18" ht="59.25" customHeight="1" x14ac:dyDescent="0.2">
      <c r="A140" s="490"/>
      <c r="B140" s="497"/>
      <c r="C140" s="497"/>
      <c r="D140" s="495"/>
      <c r="E140" s="495"/>
      <c r="F140" s="497"/>
      <c r="G140" s="724"/>
      <c r="H140" s="579"/>
      <c r="I140" s="203">
        <f t="shared" si="1"/>
        <v>0</v>
      </c>
      <c r="J140" s="727"/>
      <c r="K140" s="680"/>
      <c r="L140" s="680"/>
      <c r="M140" s="680"/>
      <c r="N140" s="680"/>
      <c r="O140" s="150"/>
    </row>
    <row r="141" spans="1:18" x14ac:dyDescent="0.2">
      <c r="A141" s="490" t="s">
        <v>120</v>
      </c>
      <c r="B141" s="501" t="s">
        <v>245</v>
      </c>
      <c r="C141" s="492" t="s">
        <v>7</v>
      </c>
      <c r="D141" s="502" t="s">
        <v>87</v>
      </c>
      <c r="E141" s="502" t="s">
        <v>87</v>
      </c>
      <c r="F141" s="22" t="s">
        <v>1</v>
      </c>
      <c r="G141" s="121">
        <f>SUM(G142:G143)</f>
        <v>2132491.5</v>
      </c>
      <c r="H141" s="385">
        <v>2202740.7000000002</v>
      </c>
      <c r="I141" s="203">
        <f t="shared" si="1"/>
        <v>70249.200000000186</v>
      </c>
      <c r="J141" s="781" t="s">
        <v>87</v>
      </c>
      <c r="K141" s="708" t="s">
        <v>87</v>
      </c>
      <c r="L141" s="708" t="s">
        <v>87</v>
      </c>
      <c r="M141" s="708" t="s">
        <v>87</v>
      </c>
      <c r="N141" s="708" t="s">
        <v>87</v>
      </c>
    </row>
    <row r="142" spans="1:18" ht="22.5" customHeight="1" x14ac:dyDescent="0.2">
      <c r="A142" s="490"/>
      <c r="B142" s="501" t="s">
        <v>42</v>
      </c>
      <c r="C142" s="492" t="s">
        <v>7</v>
      </c>
      <c r="D142" s="502"/>
      <c r="E142" s="502"/>
      <c r="F142" s="154" t="s">
        <v>2</v>
      </c>
      <c r="G142" s="124">
        <f>G145+G147+G149+G152+G155+G158+G160</f>
        <v>1253017.2</v>
      </c>
      <c r="H142" s="388">
        <v>1252366.2</v>
      </c>
      <c r="I142" s="203">
        <f t="shared" si="1"/>
        <v>-651</v>
      </c>
      <c r="J142" s="782"/>
      <c r="K142" s="708"/>
      <c r="L142" s="708"/>
      <c r="M142" s="708"/>
      <c r="N142" s="708"/>
    </row>
    <row r="143" spans="1:18" ht="22.5" customHeight="1" x14ac:dyDescent="0.2">
      <c r="A143" s="490"/>
      <c r="B143" s="501" t="s">
        <v>42</v>
      </c>
      <c r="C143" s="492" t="s">
        <v>7</v>
      </c>
      <c r="D143" s="502"/>
      <c r="E143" s="502"/>
      <c r="F143" s="154" t="s">
        <v>3</v>
      </c>
      <c r="G143" s="124">
        <f>G150+G153+G156+G161</f>
        <v>879474.3</v>
      </c>
      <c r="H143" s="388">
        <v>950374.5</v>
      </c>
      <c r="I143" s="203">
        <f t="shared" ref="I143:I206" si="2">H143-G143</f>
        <v>70900.199999999953</v>
      </c>
      <c r="J143" s="782"/>
      <c r="K143" s="708"/>
      <c r="L143" s="708"/>
      <c r="M143" s="708"/>
      <c r="N143" s="708"/>
    </row>
    <row r="144" spans="1:18" ht="67.5" customHeight="1" x14ac:dyDescent="0.2">
      <c r="A144" s="490" t="s">
        <v>121</v>
      </c>
      <c r="B144" s="491" t="s">
        <v>201</v>
      </c>
      <c r="C144" s="492" t="s">
        <v>7</v>
      </c>
      <c r="D144" s="493" t="s">
        <v>88</v>
      </c>
      <c r="E144" s="493" t="s">
        <v>89</v>
      </c>
      <c r="F144" s="116" t="s">
        <v>1</v>
      </c>
      <c r="G144" s="121">
        <v>1113625.7999999998</v>
      </c>
      <c r="H144" s="386">
        <f>H145</f>
        <v>1113625.7999999998</v>
      </c>
      <c r="I144" s="203">
        <f t="shared" si="2"/>
        <v>0</v>
      </c>
      <c r="J144" s="267" t="s">
        <v>334</v>
      </c>
      <c r="K144" s="312">
        <v>65185</v>
      </c>
      <c r="L144" s="312">
        <v>57060</v>
      </c>
      <c r="M144" s="312"/>
      <c r="N144" s="679" t="s">
        <v>585</v>
      </c>
    </row>
    <row r="145" spans="1:20" ht="53.25" customHeight="1" x14ac:dyDescent="0.2">
      <c r="A145" s="490"/>
      <c r="B145" s="491" t="s">
        <v>43</v>
      </c>
      <c r="C145" s="492" t="s">
        <v>7</v>
      </c>
      <c r="D145" s="494"/>
      <c r="E145" s="494"/>
      <c r="F145" s="118" t="s">
        <v>2</v>
      </c>
      <c r="G145" s="124">
        <v>1113625.7999999998</v>
      </c>
      <c r="H145" s="382">
        <v>1113625.7999999998</v>
      </c>
      <c r="I145" s="203">
        <f t="shared" si="2"/>
        <v>0</v>
      </c>
      <c r="J145" s="267" t="s">
        <v>335</v>
      </c>
      <c r="K145" s="285">
        <v>95.5</v>
      </c>
      <c r="L145" s="285">
        <v>87.5</v>
      </c>
      <c r="M145" s="285"/>
      <c r="N145" s="680"/>
    </row>
    <row r="146" spans="1:20" ht="51" customHeight="1" x14ac:dyDescent="0.2">
      <c r="A146" s="500" t="s">
        <v>274</v>
      </c>
      <c r="B146" s="518" t="s">
        <v>202</v>
      </c>
      <c r="C146" s="492" t="s">
        <v>7</v>
      </c>
      <c r="D146" s="493" t="s">
        <v>88</v>
      </c>
      <c r="E146" s="493" t="s">
        <v>89</v>
      </c>
      <c r="F146" s="116" t="s">
        <v>1</v>
      </c>
      <c r="G146" s="121">
        <v>132851.5</v>
      </c>
      <c r="H146" s="385">
        <v>132851.5</v>
      </c>
      <c r="I146" s="203">
        <f t="shared" si="2"/>
        <v>0</v>
      </c>
      <c r="J146" s="267" t="s">
        <v>336</v>
      </c>
      <c r="K146" s="358">
        <v>75</v>
      </c>
      <c r="L146" s="358">
        <v>60</v>
      </c>
      <c r="M146" s="358"/>
      <c r="N146" s="679" t="s">
        <v>582</v>
      </c>
      <c r="O146" s="237"/>
    </row>
    <row r="147" spans="1:20" ht="60" customHeight="1" x14ac:dyDescent="0.2">
      <c r="A147" s="500"/>
      <c r="B147" s="518" t="s">
        <v>44</v>
      </c>
      <c r="C147" s="492" t="s">
        <v>7</v>
      </c>
      <c r="D147" s="494"/>
      <c r="E147" s="494"/>
      <c r="F147" s="118" t="s">
        <v>2</v>
      </c>
      <c r="G147" s="124">
        <v>132851.5</v>
      </c>
      <c r="H147" s="382">
        <v>132851.5</v>
      </c>
      <c r="I147" s="203">
        <f t="shared" si="2"/>
        <v>0</v>
      </c>
      <c r="J147" s="363" t="s">
        <v>335</v>
      </c>
      <c r="K147" s="361">
        <v>96</v>
      </c>
      <c r="L147" s="361">
        <v>97</v>
      </c>
      <c r="M147" s="361"/>
      <c r="N147" s="680"/>
    </row>
    <row r="148" spans="1:20" ht="38.25" customHeight="1" x14ac:dyDescent="0.2">
      <c r="A148" s="500" t="s">
        <v>310</v>
      </c>
      <c r="B148" s="780" t="s">
        <v>475</v>
      </c>
      <c r="C148" s="492" t="s">
        <v>7</v>
      </c>
      <c r="D148" s="493" t="s">
        <v>88</v>
      </c>
      <c r="E148" s="493" t="s">
        <v>89</v>
      </c>
      <c r="F148" s="116" t="s">
        <v>1</v>
      </c>
      <c r="G148" s="121">
        <v>6394.8</v>
      </c>
      <c r="H148" s="385">
        <v>6394.8</v>
      </c>
      <c r="I148" s="203">
        <f t="shared" si="2"/>
        <v>0</v>
      </c>
      <c r="J148" s="725" t="s">
        <v>405</v>
      </c>
      <c r="K148" s="672">
        <v>1400</v>
      </c>
      <c r="L148" s="672">
        <v>1300</v>
      </c>
      <c r="M148" s="672"/>
      <c r="N148" s="679" t="s">
        <v>583</v>
      </c>
      <c r="O148" s="535"/>
      <c r="P148" s="536"/>
    </row>
    <row r="149" spans="1:20" ht="78" customHeight="1" x14ac:dyDescent="0.2">
      <c r="A149" s="500"/>
      <c r="B149" s="780"/>
      <c r="C149" s="492" t="s">
        <v>7</v>
      </c>
      <c r="D149" s="494"/>
      <c r="E149" s="494"/>
      <c r="F149" s="118" t="s">
        <v>2</v>
      </c>
      <c r="G149" s="124">
        <v>0</v>
      </c>
      <c r="H149" s="388">
        <v>0</v>
      </c>
      <c r="I149" s="203">
        <f t="shared" si="2"/>
        <v>0</v>
      </c>
      <c r="J149" s="725"/>
      <c r="K149" s="672"/>
      <c r="L149" s="672"/>
      <c r="M149" s="672"/>
      <c r="N149" s="688"/>
      <c r="O149" s="535"/>
      <c r="P149" s="536"/>
    </row>
    <row r="150" spans="1:20" ht="105" customHeight="1" x14ac:dyDescent="0.2">
      <c r="A150" s="500"/>
      <c r="B150" s="780"/>
      <c r="C150" s="492" t="s">
        <v>7</v>
      </c>
      <c r="D150" s="494"/>
      <c r="E150" s="494"/>
      <c r="F150" s="118" t="s">
        <v>3</v>
      </c>
      <c r="G150" s="124">
        <v>6394.8</v>
      </c>
      <c r="H150" s="388">
        <v>6394.8</v>
      </c>
      <c r="I150" s="203">
        <f t="shared" si="2"/>
        <v>0</v>
      </c>
      <c r="J150" s="348" t="s">
        <v>406</v>
      </c>
      <c r="K150" s="339">
        <v>95.5</v>
      </c>
      <c r="L150" s="339">
        <v>95.5</v>
      </c>
      <c r="M150" s="339"/>
      <c r="N150" s="688"/>
    </row>
    <row r="151" spans="1:20" s="21" customFormat="1" ht="56.25" customHeight="1" x14ac:dyDescent="0.2">
      <c r="A151" s="490" t="s">
        <v>311</v>
      </c>
      <c r="B151" s="773" t="s">
        <v>203</v>
      </c>
      <c r="C151" s="492" t="s">
        <v>7</v>
      </c>
      <c r="D151" s="493" t="s">
        <v>88</v>
      </c>
      <c r="E151" s="493" t="s">
        <v>89</v>
      </c>
      <c r="F151" s="145" t="s">
        <v>1</v>
      </c>
      <c r="G151" s="124">
        <v>995.4</v>
      </c>
      <c r="H151" s="388">
        <v>995.4</v>
      </c>
      <c r="I151" s="203">
        <f t="shared" si="2"/>
        <v>0</v>
      </c>
      <c r="J151" s="725" t="s">
        <v>405</v>
      </c>
      <c r="K151" s="778">
        <v>217</v>
      </c>
      <c r="L151" s="679">
        <v>217</v>
      </c>
      <c r="M151" s="697"/>
      <c r="N151" s="688"/>
      <c r="O151" s="151"/>
      <c r="P151" s="1"/>
      <c r="Q151" s="1"/>
      <c r="R151" s="1"/>
      <c r="S151" s="1"/>
      <c r="T151" s="1"/>
    </row>
    <row r="152" spans="1:20" s="21" customFormat="1" ht="56.25" customHeight="1" x14ac:dyDescent="0.2">
      <c r="A152" s="490"/>
      <c r="B152" s="774"/>
      <c r="C152" s="492" t="s">
        <v>7</v>
      </c>
      <c r="D152" s="494"/>
      <c r="E152" s="494"/>
      <c r="F152" s="144" t="s">
        <v>2</v>
      </c>
      <c r="G152" s="124">
        <v>209.1</v>
      </c>
      <c r="H152" s="388">
        <v>209.1</v>
      </c>
      <c r="I152" s="203">
        <f t="shared" si="2"/>
        <v>0</v>
      </c>
      <c r="J152" s="725"/>
      <c r="K152" s="779"/>
      <c r="L152" s="680"/>
      <c r="M152" s="698"/>
      <c r="N152" s="688"/>
      <c r="O152" s="151"/>
      <c r="P152" s="1"/>
      <c r="Q152" s="1"/>
      <c r="R152" s="1"/>
      <c r="S152" s="1"/>
      <c r="T152" s="1"/>
    </row>
    <row r="153" spans="1:20" s="21" customFormat="1" ht="127.5" customHeight="1" x14ac:dyDescent="0.2">
      <c r="A153" s="490"/>
      <c r="B153" s="775"/>
      <c r="C153" s="492" t="s">
        <v>7</v>
      </c>
      <c r="D153" s="494"/>
      <c r="E153" s="494"/>
      <c r="F153" s="144" t="s">
        <v>3</v>
      </c>
      <c r="G153" s="124">
        <v>786.3</v>
      </c>
      <c r="H153" s="388">
        <v>786.3</v>
      </c>
      <c r="I153" s="203">
        <f t="shared" si="2"/>
        <v>0</v>
      </c>
      <c r="J153" s="348" t="s">
        <v>474</v>
      </c>
      <c r="K153" s="339">
        <v>95.5</v>
      </c>
      <c r="L153" s="339">
        <v>95.5</v>
      </c>
      <c r="M153" s="699"/>
      <c r="N153" s="688"/>
      <c r="O153" s="151"/>
      <c r="P153" s="1"/>
      <c r="Q153" s="1"/>
      <c r="R153" s="1"/>
      <c r="S153" s="1"/>
      <c r="T153" s="1"/>
    </row>
    <row r="154" spans="1:20" ht="38.25" customHeight="1" x14ac:dyDescent="0.2">
      <c r="A154" s="490" t="s">
        <v>312</v>
      </c>
      <c r="B154" s="491" t="s">
        <v>204</v>
      </c>
      <c r="C154" s="492" t="s">
        <v>7</v>
      </c>
      <c r="D154" s="493" t="s">
        <v>88</v>
      </c>
      <c r="E154" s="493" t="s">
        <v>89</v>
      </c>
      <c r="F154" s="116" t="s">
        <v>1</v>
      </c>
      <c r="G154" s="121">
        <v>237585.7</v>
      </c>
      <c r="H154" s="385">
        <v>254229.7</v>
      </c>
      <c r="I154" s="203">
        <f t="shared" si="2"/>
        <v>16644</v>
      </c>
      <c r="J154" s="725" t="s">
        <v>334</v>
      </c>
      <c r="K154" s="672">
        <v>26978</v>
      </c>
      <c r="L154" s="672">
        <v>26960</v>
      </c>
      <c r="M154" s="672"/>
      <c r="N154" s="688"/>
    </row>
    <row r="155" spans="1:20" ht="27" customHeight="1" x14ac:dyDescent="0.2">
      <c r="A155" s="490"/>
      <c r="B155" s="491" t="s">
        <v>46</v>
      </c>
      <c r="C155" s="492" t="s">
        <v>7</v>
      </c>
      <c r="D155" s="494"/>
      <c r="E155" s="494"/>
      <c r="F155" s="118" t="s">
        <v>2</v>
      </c>
      <c r="G155" s="124">
        <v>0</v>
      </c>
      <c r="H155" s="388">
        <v>0</v>
      </c>
      <c r="I155" s="203">
        <f t="shared" si="2"/>
        <v>0</v>
      </c>
      <c r="J155" s="725"/>
      <c r="K155" s="672"/>
      <c r="L155" s="672"/>
      <c r="M155" s="672"/>
      <c r="N155" s="688"/>
    </row>
    <row r="156" spans="1:20" ht="82.5" customHeight="1" x14ac:dyDescent="0.2">
      <c r="A156" s="490"/>
      <c r="B156" s="491" t="s">
        <v>46</v>
      </c>
      <c r="C156" s="492" t="s">
        <v>7</v>
      </c>
      <c r="D156" s="494"/>
      <c r="E156" s="494"/>
      <c r="F156" s="118" t="s">
        <v>3</v>
      </c>
      <c r="G156" s="124">
        <v>237585.7</v>
      </c>
      <c r="H156" s="388">
        <v>254229.7</v>
      </c>
      <c r="I156" s="203">
        <f t="shared" si="2"/>
        <v>16644</v>
      </c>
      <c r="J156" s="348" t="s">
        <v>361</v>
      </c>
      <c r="K156" s="339">
        <v>95.5</v>
      </c>
      <c r="L156" s="339">
        <v>95.5</v>
      </c>
      <c r="M156" s="339"/>
      <c r="N156" s="680"/>
    </row>
    <row r="157" spans="1:20" ht="40.5" customHeight="1" x14ac:dyDescent="0.2">
      <c r="A157" s="490" t="s">
        <v>313</v>
      </c>
      <c r="B157" s="491" t="s">
        <v>205</v>
      </c>
      <c r="C157" s="492" t="s">
        <v>7</v>
      </c>
      <c r="D157" s="493" t="s">
        <v>88</v>
      </c>
      <c r="E157" s="493" t="s">
        <v>89</v>
      </c>
      <c r="F157" s="116" t="s">
        <v>1</v>
      </c>
      <c r="G157" s="121">
        <v>6330.8</v>
      </c>
      <c r="H157" s="386">
        <v>5679.8</v>
      </c>
      <c r="I157" s="203">
        <f t="shared" si="2"/>
        <v>-651</v>
      </c>
      <c r="J157" s="267" t="s">
        <v>345</v>
      </c>
      <c r="K157" s="370">
        <v>3998</v>
      </c>
      <c r="L157" s="368"/>
      <c r="M157" s="370"/>
      <c r="N157" s="370" t="s">
        <v>572</v>
      </c>
    </row>
    <row r="158" spans="1:20" ht="74.25" customHeight="1" x14ac:dyDescent="0.2">
      <c r="A158" s="490"/>
      <c r="B158" s="491" t="s">
        <v>47</v>
      </c>
      <c r="C158" s="492" t="s">
        <v>7</v>
      </c>
      <c r="D158" s="494"/>
      <c r="E158" s="494"/>
      <c r="F158" s="118" t="s">
        <v>2</v>
      </c>
      <c r="G158" s="124">
        <v>6330.8</v>
      </c>
      <c r="H158" s="382">
        <v>5679.8</v>
      </c>
      <c r="I158" s="203">
        <f t="shared" si="2"/>
        <v>-651</v>
      </c>
      <c r="J158" s="267" t="s">
        <v>362</v>
      </c>
      <c r="K158" s="310" t="s">
        <v>163</v>
      </c>
      <c r="L158" s="310">
        <v>100</v>
      </c>
      <c r="M158" s="310"/>
      <c r="N158" s="310" t="s">
        <v>603</v>
      </c>
    </row>
    <row r="159" spans="1:20" ht="58.5" customHeight="1" x14ac:dyDescent="0.2">
      <c r="A159" s="490" t="s">
        <v>447</v>
      </c>
      <c r="B159" s="516" t="s">
        <v>318</v>
      </c>
      <c r="C159" s="492" t="s">
        <v>7</v>
      </c>
      <c r="D159" s="493" t="s">
        <v>88</v>
      </c>
      <c r="E159" s="493" t="s">
        <v>89</v>
      </c>
      <c r="F159" s="116" t="s">
        <v>1</v>
      </c>
      <c r="G159" s="121">
        <v>634707.5</v>
      </c>
      <c r="H159" s="385">
        <v>688963.7</v>
      </c>
      <c r="I159" s="203">
        <f t="shared" si="2"/>
        <v>54256.199999999953</v>
      </c>
      <c r="J159" s="271" t="s">
        <v>334</v>
      </c>
      <c r="K159" s="347">
        <v>44231</v>
      </c>
      <c r="L159" s="347">
        <v>44155</v>
      </c>
      <c r="M159" s="347"/>
      <c r="N159" s="679" t="s">
        <v>583</v>
      </c>
    </row>
    <row r="160" spans="1:20" ht="47.25" customHeight="1" x14ac:dyDescent="0.2">
      <c r="A160" s="490"/>
      <c r="B160" s="516"/>
      <c r="C160" s="492" t="s">
        <v>7</v>
      </c>
      <c r="D160" s="494"/>
      <c r="E160" s="494"/>
      <c r="F160" s="118" t="s">
        <v>2</v>
      </c>
      <c r="G160" s="124">
        <v>0</v>
      </c>
      <c r="H160" s="388">
        <v>0</v>
      </c>
      <c r="I160" s="203">
        <f t="shared" si="2"/>
        <v>0</v>
      </c>
      <c r="J160" s="725" t="s">
        <v>361</v>
      </c>
      <c r="K160" s="701">
        <v>95.5</v>
      </c>
      <c r="L160" s="701">
        <v>95.5</v>
      </c>
      <c r="M160" s="701"/>
      <c r="N160" s="688"/>
      <c r="O160" s="539"/>
      <c r="P160" s="540"/>
      <c r="Q160" s="540"/>
      <c r="R160" s="540"/>
      <c r="S160" s="540"/>
    </row>
    <row r="161" spans="1:19" ht="34.5" customHeight="1" x14ac:dyDescent="0.25">
      <c r="A161" s="490"/>
      <c r="B161" s="516"/>
      <c r="C161" s="492" t="s">
        <v>7</v>
      </c>
      <c r="D161" s="494"/>
      <c r="E161" s="494"/>
      <c r="F161" s="118" t="s">
        <v>3</v>
      </c>
      <c r="G161" s="124">
        <v>634707.5</v>
      </c>
      <c r="H161" s="400">
        <f>'[2]Приложение 9 в минфин'!$D$226+54256.2</f>
        <v>688963.7</v>
      </c>
      <c r="I161" s="203">
        <f t="shared" si="2"/>
        <v>54256.199999999953</v>
      </c>
      <c r="J161" s="725"/>
      <c r="K161" s="701"/>
      <c r="L161" s="701"/>
      <c r="M161" s="701"/>
      <c r="N161" s="680"/>
      <c r="O161" s="539"/>
      <c r="P161" s="540"/>
      <c r="Q161" s="540"/>
      <c r="R161" s="540"/>
      <c r="S161" s="540"/>
    </row>
    <row r="162" spans="1:19" ht="19.5" customHeight="1" x14ac:dyDescent="0.2">
      <c r="A162" s="529" t="s">
        <v>122</v>
      </c>
      <c r="B162" s="482" t="s">
        <v>266</v>
      </c>
      <c r="C162" s="492" t="s">
        <v>7</v>
      </c>
      <c r="D162" s="493" t="s">
        <v>88</v>
      </c>
      <c r="E162" s="493" t="s">
        <v>89</v>
      </c>
      <c r="F162" s="116" t="s">
        <v>1</v>
      </c>
      <c r="G162" s="121">
        <v>195000</v>
      </c>
      <c r="H162" s="385">
        <v>195000</v>
      </c>
      <c r="I162" s="203">
        <f t="shared" si="2"/>
        <v>0</v>
      </c>
      <c r="J162" s="776" t="s">
        <v>87</v>
      </c>
      <c r="K162" s="702" t="s">
        <v>87</v>
      </c>
      <c r="L162" s="702" t="s">
        <v>87</v>
      </c>
      <c r="M162" s="702" t="s">
        <v>87</v>
      </c>
      <c r="N162" s="702" t="s">
        <v>87</v>
      </c>
    </row>
    <row r="163" spans="1:19" ht="19.5" customHeight="1" x14ac:dyDescent="0.2">
      <c r="A163" s="530"/>
      <c r="B163" s="483"/>
      <c r="C163" s="492" t="s">
        <v>7</v>
      </c>
      <c r="D163" s="494"/>
      <c r="E163" s="494"/>
      <c r="F163" s="118" t="s">
        <v>2</v>
      </c>
      <c r="G163" s="124">
        <v>33326.300000000003</v>
      </c>
      <c r="H163" s="388">
        <v>33326.300000000003</v>
      </c>
      <c r="I163" s="203">
        <f t="shared" si="2"/>
        <v>0</v>
      </c>
      <c r="J163" s="777"/>
      <c r="K163" s="703"/>
      <c r="L163" s="703"/>
      <c r="M163" s="703"/>
      <c r="N163" s="703"/>
    </row>
    <row r="164" spans="1:19" ht="19.5" customHeight="1" x14ac:dyDescent="0.2">
      <c r="A164" s="530"/>
      <c r="B164" s="483"/>
      <c r="C164" s="492" t="s">
        <v>7</v>
      </c>
      <c r="D164" s="494"/>
      <c r="E164" s="494"/>
      <c r="F164" s="118" t="s">
        <v>3</v>
      </c>
      <c r="G164" s="124">
        <v>161673.70000000001</v>
      </c>
      <c r="H164" s="388">
        <v>161673.70000000001</v>
      </c>
      <c r="I164" s="203">
        <f t="shared" si="2"/>
        <v>0</v>
      </c>
      <c r="J164" s="777"/>
      <c r="K164" s="703"/>
      <c r="L164" s="703"/>
      <c r="M164" s="703"/>
      <c r="N164" s="703"/>
    </row>
    <row r="165" spans="1:19" ht="23.25" customHeight="1" x14ac:dyDescent="0.2">
      <c r="A165" s="529" t="s">
        <v>123</v>
      </c>
      <c r="B165" s="507" t="s">
        <v>326</v>
      </c>
      <c r="C165" s="492" t="s">
        <v>7</v>
      </c>
      <c r="D165" s="493" t="s">
        <v>88</v>
      </c>
      <c r="E165" s="493" t="s">
        <v>89</v>
      </c>
      <c r="F165" s="116" t="s">
        <v>1</v>
      </c>
      <c r="G165" s="121">
        <v>195000</v>
      </c>
      <c r="H165" s="386">
        <v>195000</v>
      </c>
      <c r="I165" s="203">
        <f t="shared" si="2"/>
        <v>0</v>
      </c>
      <c r="J165" s="726" t="s">
        <v>363</v>
      </c>
      <c r="K165" s="672">
        <v>323</v>
      </c>
      <c r="L165" s="672">
        <v>251</v>
      </c>
      <c r="M165" s="672"/>
      <c r="N165" s="672" t="s">
        <v>582</v>
      </c>
    </row>
    <row r="166" spans="1:19" ht="24" customHeight="1" x14ac:dyDescent="0.2">
      <c r="A166" s="530"/>
      <c r="B166" s="508"/>
      <c r="C166" s="492" t="s">
        <v>7</v>
      </c>
      <c r="D166" s="494"/>
      <c r="E166" s="494"/>
      <c r="F166" s="496" t="s">
        <v>2</v>
      </c>
      <c r="G166" s="728">
        <v>33326.300000000003</v>
      </c>
      <c r="H166" s="578">
        <v>33326.300000000003</v>
      </c>
      <c r="I166" s="203">
        <f t="shared" si="2"/>
        <v>0</v>
      </c>
      <c r="J166" s="727"/>
      <c r="K166" s="672"/>
      <c r="L166" s="672"/>
      <c r="M166" s="672"/>
      <c r="N166" s="672"/>
    </row>
    <row r="167" spans="1:19" ht="24" customHeight="1" x14ac:dyDescent="0.2">
      <c r="A167" s="530"/>
      <c r="B167" s="508"/>
      <c r="C167" s="492"/>
      <c r="D167" s="494"/>
      <c r="E167" s="494"/>
      <c r="F167" s="497"/>
      <c r="G167" s="729"/>
      <c r="H167" s="579"/>
      <c r="I167" s="203">
        <f t="shared" si="2"/>
        <v>0</v>
      </c>
      <c r="J167" s="377" t="s">
        <v>464</v>
      </c>
      <c r="K167" s="370">
        <v>250</v>
      </c>
      <c r="L167" s="368"/>
      <c r="M167" s="370"/>
      <c r="N167" s="369" t="s">
        <v>572</v>
      </c>
      <c r="O167" s="151" t="s">
        <v>466</v>
      </c>
    </row>
    <row r="168" spans="1:19" ht="44.25" customHeight="1" x14ac:dyDescent="0.2">
      <c r="A168" s="530"/>
      <c r="B168" s="508"/>
      <c r="C168" s="492" t="s">
        <v>7</v>
      </c>
      <c r="D168" s="494"/>
      <c r="E168" s="494"/>
      <c r="F168" s="118" t="s">
        <v>3</v>
      </c>
      <c r="G168" s="124">
        <v>161673.70000000001</v>
      </c>
      <c r="H168" s="382">
        <v>161673.70000000001</v>
      </c>
      <c r="I168" s="203">
        <f t="shared" si="2"/>
        <v>0</v>
      </c>
      <c r="J168" s="267" t="s">
        <v>364</v>
      </c>
      <c r="K168" s="358" t="s">
        <v>161</v>
      </c>
      <c r="L168" s="359">
        <v>1.8</v>
      </c>
      <c r="M168" s="372"/>
      <c r="N168" s="357" t="s">
        <v>582</v>
      </c>
    </row>
    <row r="169" spans="1:19" ht="19.5" customHeight="1" x14ac:dyDescent="0.2">
      <c r="A169" s="529" t="s">
        <v>296</v>
      </c>
      <c r="B169" s="541" t="s">
        <v>267</v>
      </c>
      <c r="C169" s="492" t="s">
        <v>7</v>
      </c>
      <c r="D169" s="493" t="s">
        <v>88</v>
      </c>
      <c r="E169" s="493" t="s">
        <v>89</v>
      </c>
      <c r="F169" s="116" t="s">
        <v>1</v>
      </c>
      <c r="G169" s="121">
        <v>292679.2</v>
      </c>
      <c r="H169" s="385">
        <v>292679.2</v>
      </c>
      <c r="I169" s="203">
        <f t="shared" si="2"/>
        <v>0</v>
      </c>
      <c r="J169" s="776" t="s">
        <v>87</v>
      </c>
      <c r="K169" s="702" t="s">
        <v>87</v>
      </c>
      <c r="L169" s="702" t="s">
        <v>87</v>
      </c>
      <c r="M169" s="702" t="s">
        <v>87</v>
      </c>
      <c r="N169" s="702" t="s">
        <v>87</v>
      </c>
    </row>
    <row r="170" spans="1:19" ht="19.5" customHeight="1" x14ac:dyDescent="0.2">
      <c r="A170" s="530"/>
      <c r="B170" s="542"/>
      <c r="C170" s="492" t="s">
        <v>7</v>
      </c>
      <c r="D170" s="494"/>
      <c r="E170" s="494"/>
      <c r="F170" s="118" t="s">
        <v>2</v>
      </c>
      <c r="G170" s="124">
        <v>100962.6</v>
      </c>
      <c r="H170" s="388">
        <v>100962.6</v>
      </c>
      <c r="I170" s="203">
        <f t="shared" si="2"/>
        <v>0</v>
      </c>
      <c r="J170" s="777"/>
      <c r="K170" s="703"/>
      <c r="L170" s="703"/>
      <c r="M170" s="703"/>
      <c r="N170" s="703"/>
    </row>
    <row r="171" spans="1:19" ht="19.5" customHeight="1" x14ac:dyDescent="0.2">
      <c r="A171" s="530"/>
      <c r="B171" s="542"/>
      <c r="C171" s="492" t="s">
        <v>7</v>
      </c>
      <c r="D171" s="494"/>
      <c r="E171" s="494"/>
      <c r="F171" s="118" t="s">
        <v>3</v>
      </c>
      <c r="G171" s="124">
        <v>191716.6</v>
      </c>
      <c r="H171" s="388">
        <v>191716.6</v>
      </c>
      <c r="I171" s="203">
        <f t="shared" si="2"/>
        <v>0</v>
      </c>
      <c r="J171" s="777"/>
      <c r="K171" s="703"/>
      <c r="L171" s="703"/>
      <c r="M171" s="703"/>
      <c r="N171" s="703"/>
    </row>
    <row r="172" spans="1:19" ht="23.25" customHeight="1" x14ac:dyDescent="0.2">
      <c r="A172" s="529" t="s">
        <v>297</v>
      </c>
      <c r="B172" s="507" t="s">
        <v>322</v>
      </c>
      <c r="C172" s="492" t="s">
        <v>7</v>
      </c>
      <c r="D172" s="493" t="s">
        <v>88</v>
      </c>
      <c r="E172" s="493" t="s">
        <v>89</v>
      </c>
      <c r="F172" s="116" t="s">
        <v>1</v>
      </c>
      <c r="G172" s="121">
        <v>242679.2</v>
      </c>
      <c r="H172" s="386">
        <v>242679.2</v>
      </c>
      <c r="I172" s="203">
        <f t="shared" si="2"/>
        <v>0</v>
      </c>
      <c r="J172" s="726" t="s">
        <v>365</v>
      </c>
      <c r="K172" s="672">
        <v>23</v>
      </c>
      <c r="L172" s="672">
        <v>21</v>
      </c>
      <c r="M172" s="672" t="s">
        <v>642</v>
      </c>
      <c r="N172" s="679" t="s">
        <v>584</v>
      </c>
    </row>
    <row r="173" spans="1:19" ht="28.5" customHeight="1" x14ac:dyDescent="0.2">
      <c r="A173" s="530"/>
      <c r="B173" s="508"/>
      <c r="C173" s="492" t="s">
        <v>7</v>
      </c>
      <c r="D173" s="494"/>
      <c r="E173" s="494"/>
      <c r="F173" s="118" t="s">
        <v>2</v>
      </c>
      <c r="G173" s="124">
        <v>50962.600000000006</v>
      </c>
      <c r="H173" s="384">
        <v>50962.600000000006</v>
      </c>
      <c r="I173" s="203">
        <f t="shared" si="2"/>
        <v>0</v>
      </c>
      <c r="J173" s="727"/>
      <c r="K173" s="672"/>
      <c r="L173" s="672"/>
      <c r="M173" s="672"/>
      <c r="N173" s="688"/>
    </row>
    <row r="174" spans="1:19" ht="45" customHeight="1" x14ac:dyDescent="0.2">
      <c r="A174" s="530"/>
      <c r="B174" s="508"/>
      <c r="C174" s="492" t="s">
        <v>7</v>
      </c>
      <c r="D174" s="494"/>
      <c r="E174" s="494"/>
      <c r="F174" s="118" t="s">
        <v>3</v>
      </c>
      <c r="G174" s="124">
        <v>191716.6</v>
      </c>
      <c r="H174" s="382">
        <v>191716.6</v>
      </c>
      <c r="I174" s="203">
        <f t="shared" si="2"/>
        <v>0</v>
      </c>
      <c r="J174" s="267" t="s">
        <v>349</v>
      </c>
      <c r="K174" s="268">
        <v>100</v>
      </c>
      <c r="L174" s="312">
        <v>91</v>
      </c>
      <c r="M174" s="268"/>
      <c r="N174" s="680"/>
    </row>
    <row r="175" spans="1:19" ht="25.5" customHeight="1" x14ac:dyDescent="0.2">
      <c r="A175" s="529" t="s">
        <v>298</v>
      </c>
      <c r="B175" s="507" t="s">
        <v>321</v>
      </c>
      <c r="C175" s="492" t="s">
        <v>7</v>
      </c>
      <c r="D175" s="493" t="s">
        <v>88</v>
      </c>
      <c r="E175" s="493" t="s">
        <v>89</v>
      </c>
      <c r="F175" s="482" t="s">
        <v>1</v>
      </c>
      <c r="G175" s="734">
        <v>50000</v>
      </c>
      <c r="H175" s="581">
        <v>50000</v>
      </c>
      <c r="I175" s="203">
        <f t="shared" si="2"/>
        <v>0</v>
      </c>
      <c r="J175" s="726" t="s">
        <v>407</v>
      </c>
      <c r="K175" s="672">
        <v>16330</v>
      </c>
      <c r="L175" s="672">
        <v>12000</v>
      </c>
      <c r="M175" s="672"/>
      <c r="N175" s="679" t="s">
        <v>563</v>
      </c>
    </row>
    <row r="176" spans="1:19" ht="39" customHeight="1" x14ac:dyDescent="0.2">
      <c r="A176" s="530"/>
      <c r="B176" s="508"/>
      <c r="C176" s="492" t="s">
        <v>7</v>
      </c>
      <c r="D176" s="494"/>
      <c r="E176" s="494"/>
      <c r="F176" s="486"/>
      <c r="G176" s="734"/>
      <c r="H176" s="582"/>
      <c r="I176" s="203">
        <f t="shared" si="2"/>
        <v>0</v>
      </c>
      <c r="J176" s="727"/>
      <c r="K176" s="672"/>
      <c r="L176" s="672"/>
      <c r="M176" s="672"/>
      <c r="N176" s="688"/>
    </row>
    <row r="177" spans="1:15" ht="56.25" customHeight="1" x14ac:dyDescent="0.2">
      <c r="A177" s="530"/>
      <c r="B177" s="508"/>
      <c r="C177" s="492" t="s">
        <v>7</v>
      </c>
      <c r="D177" s="494"/>
      <c r="E177" s="494"/>
      <c r="F177" s="115" t="s">
        <v>2</v>
      </c>
      <c r="G177" s="124">
        <v>50000</v>
      </c>
      <c r="H177" s="382">
        <v>50000</v>
      </c>
      <c r="I177" s="203">
        <f t="shared" si="2"/>
        <v>0</v>
      </c>
      <c r="J177" s="267" t="s">
        <v>408</v>
      </c>
      <c r="K177" s="344">
        <v>10</v>
      </c>
      <c r="L177" s="344">
        <v>0</v>
      </c>
      <c r="M177" s="344" t="s">
        <v>685</v>
      </c>
      <c r="N177" s="680"/>
    </row>
    <row r="178" spans="1:15" ht="19.5" customHeight="1" x14ac:dyDescent="0.2">
      <c r="A178" s="529" t="s">
        <v>299</v>
      </c>
      <c r="B178" s="482" t="s">
        <v>268</v>
      </c>
      <c r="C178" s="492" t="s">
        <v>7</v>
      </c>
      <c r="D178" s="493" t="s">
        <v>88</v>
      </c>
      <c r="E178" s="493" t="s">
        <v>89</v>
      </c>
      <c r="F178" s="116" t="s">
        <v>1</v>
      </c>
      <c r="G178" s="121">
        <v>3007.3</v>
      </c>
      <c r="H178" s="385">
        <v>3007.3</v>
      </c>
      <c r="I178" s="203">
        <f t="shared" si="2"/>
        <v>0</v>
      </c>
      <c r="J178" s="524" t="s">
        <v>87</v>
      </c>
      <c r="K178" s="704" t="s">
        <v>87</v>
      </c>
      <c r="L178" s="704" t="s">
        <v>87</v>
      </c>
      <c r="M178" s="704" t="s">
        <v>87</v>
      </c>
      <c r="N178" s="704" t="s">
        <v>87</v>
      </c>
    </row>
    <row r="179" spans="1:15" ht="19.5" customHeight="1" x14ac:dyDescent="0.2">
      <c r="A179" s="530"/>
      <c r="B179" s="483"/>
      <c r="C179" s="492" t="s">
        <v>7</v>
      </c>
      <c r="D179" s="494"/>
      <c r="E179" s="494"/>
      <c r="F179" s="118" t="s">
        <v>2</v>
      </c>
      <c r="G179" s="124">
        <v>0</v>
      </c>
      <c r="H179" s="388">
        <v>0</v>
      </c>
      <c r="I179" s="203">
        <f t="shared" si="2"/>
        <v>0</v>
      </c>
      <c r="J179" s="525"/>
      <c r="K179" s="705"/>
      <c r="L179" s="705"/>
      <c r="M179" s="705"/>
      <c r="N179" s="705"/>
    </row>
    <row r="180" spans="1:15" ht="19.5" customHeight="1" x14ac:dyDescent="0.2">
      <c r="A180" s="530"/>
      <c r="B180" s="483"/>
      <c r="C180" s="492" t="s">
        <v>7</v>
      </c>
      <c r="D180" s="494"/>
      <c r="E180" s="494"/>
      <c r="F180" s="118" t="s">
        <v>3</v>
      </c>
      <c r="G180" s="124">
        <v>3007.3</v>
      </c>
      <c r="H180" s="388">
        <v>3007.3</v>
      </c>
      <c r="I180" s="203">
        <f t="shared" si="2"/>
        <v>0</v>
      </c>
      <c r="J180" s="525"/>
      <c r="K180" s="705"/>
      <c r="L180" s="705"/>
      <c r="M180" s="705"/>
      <c r="N180" s="705"/>
    </row>
    <row r="181" spans="1:15" ht="44.25" customHeight="1" x14ac:dyDescent="0.2">
      <c r="A181" s="529" t="s">
        <v>300</v>
      </c>
      <c r="B181" s="507" t="s">
        <v>323</v>
      </c>
      <c r="C181" s="492" t="s">
        <v>7</v>
      </c>
      <c r="D181" s="493" t="s">
        <v>88</v>
      </c>
      <c r="E181" s="493" t="s">
        <v>89</v>
      </c>
      <c r="F181" s="116" t="s">
        <v>1</v>
      </c>
      <c r="G181" s="121">
        <v>3007.3</v>
      </c>
      <c r="H181" s="385">
        <v>3007.3</v>
      </c>
      <c r="I181" s="203">
        <f t="shared" si="2"/>
        <v>0</v>
      </c>
      <c r="J181" s="726" t="s">
        <v>409</v>
      </c>
      <c r="K181" s="679">
        <v>1366</v>
      </c>
      <c r="L181" s="679">
        <v>1366</v>
      </c>
      <c r="M181" s="679"/>
      <c r="N181" s="679" t="s">
        <v>562</v>
      </c>
    </row>
    <row r="182" spans="1:15" ht="31.5" customHeight="1" x14ac:dyDescent="0.2">
      <c r="A182" s="530"/>
      <c r="B182" s="508"/>
      <c r="C182" s="492" t="s">
        <v>7</v>
      </c>
      <c r="D182" s="494"/>
      <c r="E182" s="494"/>
      <c r="F182" s="118" t="s">
        <v>2</v>
      </c>
      <c r="G182" s="124">
        <v>0</v>
      </c>
      <c r="H182" s="388">
        <v>0</v>
      </c>
      <c r="I182" s="203">
        <f t="shared" si="2"/>
        <v>0</v>
      </c>
      <c r="J182" s="727"/>
      <c r="K182" s="680"/>
      <c r="L182" s="680"/>
      <c r="M182" s="680"/>
      <c r="N182" s="688"/>
    </row>
    <row r="183" spans="1:15" ht="81" customHeight="1" x14ac:dyDescent="0.2">
      <c r="A183" s="530"/>
      <c r="B183" s="508"/>
      <c r="C183" s="492" t="s">
        <v>7</v>
      </c>
      <c r="D183" s="494"/>
      <c r="E183" s="494"/>
      <c r="F183" s="118" t="s">
        <v>3</v>
      </c>
      <c r="G183" s="124">
        <v>3007.3</v>
      </c>
      <c r="H183" s="388">
        <f>G183</f>
        <v>3007.3</v>
      </c>
      <c r="I183" s="203">
        <f t="shared" si="2"/>
        <v>0</v>
      </c>
      <c r="J183" s="271" t="s">
        <v>410</v>
      </c>
      <c r="K183" s="266">
        <v>100</v>
      </c>
      <c r="L183" s="266">
        <v>97</v>
      </c>
      <c r="M183" s="266"/>
      <c r="N183" s="680"/>
    </row>
    <row r="184" spans="1:15" ht="19.5" customHeight="1" x14ac:dyDescent="0.2">
      <c r="A184" s="529" t="s">
        <v>301</v>
      </c>
      <c r="B184" s="541" t="s">
        <v>325</v>
      </c>
      <c r="C184" s="492" t="s">
        <v>7</v>
      </c>
      <c r="D184" s="493" t="s">
        <v>88</v>
      </c>
      <c r="E184" s="493" t="s">
        <v>89</v>
      </c>
      <c r="F184" s="116" t="s">
        <v>1</v>
      </c>
      <c r="G184" s="121">
        <v>4779</v>
      </c>
      <c r="H184" s="385">
        <f>G184</f>
        <v>4779</v>
      </c>
      <c r="I184" s="203">
        <f t="shared" si="2"/>
        <v>0</v>
      </c>
      <c r="J184" s="524" t="s">
        <v>87</v>
      </c>
      <c r="K184" s="704" t="s">
        <v>87</v>
      </c>
      <c r="L184" s="704" t="s">
        <v>87</v>
      </c>
      <c r="M184" s="704" t="s">
        <v>87</v>
      </c>
      <c r="N184" s="704" t="s">
        <v>87</v>
      </c>
    </row>
    <row r="185" spans="1:15" ht="19.5" customHeight="1" x14ac:dyDescent="0.2">
      <c r="A185" s="530"/>
      <c r="B185" s="542"/>
      <c r="C185" s="492" t="s">
        <v>7</v>
      </c>
      <c r="D185" s="494"/>
      <c r="E185" s="494"/>
      <c r="F185" s="118" t="s">
        <v>2</v>
      </c>
      <c r="G185" s="124">
        <v>0</v>
      </c>
      <c r="H185" s="388">
        <f>G185</f>
        <v>0</v>
      </c>
      <c r="I185" s="203">
        <f t="shared" si="2"/>
        <v>0</v>
      </c>
      <c r="J185" s="525"/>
      <c r="K185" s="705"/>
      <c r="L185" s="705"/>
      <c r="M185" s="705"/>
      <c r="N185" s="705"/>
    </row>
    <row r="186" spans="1:15" ht="19.5" customHeight="1" x14ac:dyDescent="0.2">
      <c r="A186" s="547"/>
      <c r="B186" s="542"/>
      <c r="C186" s="492" t="s">
        <v>7</v>
      </c>
      <c r="D186" s="495"/>
      <c r="E186" s="495"/>
      <c r="F186" s="118" t="s">
        <v>5</v>
      </c>
      <c r="G186" s="124">
        <v>4779</v>
      </c>
      <c r="H186" s="388">
        <f>G186</f>
        <v>4779</v>
      </c>
      <c r="I186" s="203">
        <f t="shared" si="2"/>
        <v>0</v>
      </c>
      <c r="J186" s="548"/>
      <c r="K186" s="713"/>
      <c r="L186" s="713"/>
      <c r="M186" s="713"/>
      <c r="N186" s="713"/>
    </row>
    <row r="187" spans="1:15" ht="19.5" customHeight="1" x14ac:dyDescent="0.2">
      <c r="A187" s="529" t="s">
        <v>315</v>
      </c>
      <c r="B187" s="507" t="s">
        <v>324</v>
      </c>
      <c r="C187" s="492" t="s">
        <v>7</v>
      </c>
      <c r="D187" s="493" t="s">
        <v>88</v>
      </c>
      <c r="E187" s="493" t="s">
        <v>89</v>
      </c>
      <c r="F187" s="482" t="s">
        <v>1</v>
      </c>
      <c r="G187" s="734">
        <v>4779</v>
      </c>
      <c r="H187" s="581">
        <f>G187</f>
        <v>4779</v>
      </c>
      <c r="I187" s="203">
        <f t="shared" si="2"/>
        <v>0</v>
      </c>
      <c r="J187" s="725" t="s">
        <v>411</v>
      </c>
      <c r="K187" s="672">
        <v>4</v>
      </c>
      <c r="L187" s="672">
        <v>4</v>
      </c>
      <c r="M187" s="672"/>
      <c r="N187" s="679" t="s">
        <v>566</v>
      </c>
    </row>
    <row r="188" spans="1:15" ht="24" customHeight="1" x14ac:dyDescent="0.2">
      <c r="A188" s="530"/>
      <c r="B188" s="508"/>
      <c r="C188" s="492" t="s">
        <v>7</v>
      </c>
      <c r="D188" s="494"/>
      <c r="E188" s="494"/>
      <c r="F188" s="486"/>
      <c r="G188" s="734"/>
      <c r="H188" s="582"/>
      <c r="I188" s="203">
        <f t="shared" si="2"/>
        <v>0</v>
      </c>
      <c r="J188" s="725"/>
      <c r="K188" s="672"/>
      <c r="L188" s="672"/>
      <c r="M188" s="672"/>
      <c r="N188" s="688"/>
    </row>
    <row r="189" spans="1:15" ht="54" customHeight="1" x14ac:dyDescent="0.2">
      <c r="A189" s="530"/>
      <c r="B189" s="508"/>
      <c r="C189" s="492" t="s">
        <v>7</v>
      </c>
      <c r="D189" s="494"/>
      <c r="E189" s="494"/>
      <c r="F189" s="496" t="s">
        <v>5</v>
      </c>
      <c r="G189" s="724">
        <v>4779</v>
      </c>
      <c r="H189" s="577">
        <f>G189</f>
        <v>4779</v>
      </c>
      <c r="I189" s="203">
        <f t="shared" si="2"/>
        <v>0</v>
      </c>
      <c r="J189" s="267" t="s">
        <v>463</v>
      </c>
      <c r="K189" s="364">
        <v>0.35399999999999998</v>
      </c>
      <c r="L189" s="364">
        <v>0.27600000000000002</v>
      </c>
      <c r="M189" s="358"/>
      <c r="N189" s="688"/>
    </row>
    <row r="190" spans="1:15" ht="45" customHeight="1" x14ac:dyDescent="0.2">
      <c r="A190" s="547"/>
      <c r="B190" s="508"/>
      <c r="C190" s="492" t="s">
        <v>7</v>
      </c>
      <c r="D190" s="495"/>
      <c r="E190" s="495"/>
      <c r="F190" s="497"/>
      <c r="G190" s="724"/>
      <c r="H190" s="579"/>
      <c r="I190" s="203">
        <f t="shared" si="2"/>
        <v>0</v>
      </c>
      <c r="J190" s="362" t="s">
        <v>413</v>
      </c>
      <c r="K190" s="360">
        <v>100</v>
      </c>
      <c r="L190" s="360">
        <v>77.97</v>
      </c>
      <c r="M190" s="360"/>
      <c r="N190" s="680"/>
    </row>
    <row r="191" spans="1:15" s="11" customFormat="1" ht="21" customHeight="1" x14ac:dyDescent="0.2">
      <c r="A191" s="559" t="s">
        <v>124</v>
      </c>
      <c r="B191" s="501" t="s">
        <v>246</v>
      </c>
      <c r="C191" s="479" t="s">
        <v>0</v>
      </c>
      <c r="D191" s="560" t="s">
        <v>87</v>
      </c>
      <c r="E191" s="560" t="s">
        <v>87</v>
      </c>
      <c r="F191" s="116" t="s">
        <v>1</v>
      </c>
      <c r="G191" s="121">
        <v>800000</v>
      </c>
      <c r="H191" s="385">
        <v>800000</v>
      </c>
      <c r="I191" s="203">
        <f t="shared" si="2"/>
        <v>0</v>
      </c>
      <c r="J191" s="561" t="s">
        <v>90</v>
      </c>
      <c r="K191" s="678" t="s">
        <v>90</v>
      </c>
      <c r="L191" s="678" t="s">
        <v>90</v>
      </c>
      <c r="M191" s="678" t="s">
        <v>90</v>
      </c>
      <c r="N191" s="678" t="s">
        <v>90</v>
      </c>
      <c r="O191" s="151"/>
    </row>
    <row r="192" spans="1:15" s="11" customFormat="1" ht="21" customHeight="1" x14ac:dyDescent="0.2">
      <c r="A192" s="559"/>
      <c r="B192" s="501" t="s">
        <v>48</v>
      </c>
      <c r="C192" s="479" t="s">
        <v>0</v>
      </c>
      <c r="D192" s="560"/>
      <c r="E192" s="560"/>
      <c r="F192" s="116" t="s">
        <v>2</v>
      </c>
      <c r="G192" s="121">
        <v>800000</v>
      </c>
      <c r="H192" s="385">
        <v>800000</v>
      </c>
      <c r="I192" s="203">
        <f t="shared" si="2"/>
        <v>0</v>
      </c>
      <c r="J192" s="561"/>
      <c r="K192" s="678"/>
      <c r="L192" s="678"/>
      <c r="M192" s="678"/>
      <c r="N192" s="678"/>
      <c r="O192" s="151"/>
    </row>
    <row r="193" spans="1:15" s="11" customFormat="1" ht="28.5" customHeight="1" x14ac:dyDescent="0.2">
      <c r="A193" s="559"/>
      <c r="B193" s="501" t="s">
        <v>48</v>
      </c>
      <c r="C193" s="479" t="s">
        <v>7</v>
      </c>
      <c r="D193" s="560" t="s">
        <v>87</v>
      </c>
      <c r="E193" s="560" t="s">
        <v>87</v>
      </c>
      <c r="F193" s="116" t="s">
        <v>1</v>
      </c>
      <c r="G193" s="121">
        <v>0</v>
      </c>
      <c r="H193" s="385">
        <v>0</v>
      </c>
      <c r="I193" s="203">
        <f t="shared" si="2"/>
        <v>0</v>
      </c>
      <c r="J193" s="561"/>
      <c r="K193" s="678"/>
      <c r="L193" s="678"/>
      <c r="M193" s="678"/>
      <c r="N193" s="678"/>
      <c r="O193" s="151"/>
    </row>
    <row r="194" spans="1:15" s="11" customFormat="1" ht="28.5" customHeight="1" x14ac:dyDescent="0.2">
      <c r="A194" s="559"/>
      <c r="B194" s="501" t="s">
        <v>48</v>
      </c>
      <c r="C194" s="479" t="s">
        <v>7</v>
      </c>
      <c r="D194" s="560"/>
      <c r="E194" s="560"/>
      <c r="F194" s="116" t="s">
        <v>2</v>
      </c>
      <c r="G194" s="121">
        <v>0</v>
      </c>
      <c r="H194" s="385">
        <v>0</v>
      </c>
      <c r="I194" s="203">
        <f t="shared" si="2"/>
        <v>0</v>
      </c>
      <c r="J194" s="561"/>
      <c r="K194" s="678"/>
      <c r="L194" s="678"/>
      <c r="M194" s="678"/>
      <c r="N194" s="678"/>
      <c r="O194" s="151"/>
    </row>
    <row r="195" spans="1:15" s="11" customFormat="1" ht="29.25" customHeight="1" x14ac:dyDescent="0.2">
      <c r="A195" s="559"/>
      <c r="B195" s="501" t="s">
        <v>48</v>
      </c>
      <c r="C195" s="479" t="s">
        <v>9</v>
      </c>
      <c r="D195" s="560" t="s">
        <v>87</v>
      </c>
      <c r="E195" s="560" t="s">
        <v>87</v>
      </c>
      <c r="F195" s="116" t="s">
        <v>1</v>
      </c>
      <c r="G195" s="121">
        <v>800000</v>
      </c>
      <c r="H195" s="385">
        <v>800000</v>
      </c>
      <c r="I195" s="203">
        <f t="shared" si="2"/>
        <v>0</v>
      </c>
      <c r="J195" s="561"/>
      <c r="K195" s="678"/>
      <c r="L195" s="678"/>
      <c r="M195" s="678"/>
      <c r="N195" s="678"/>
      <c r="O195" s="151"/>
    </row>
    <row r="196" spans="1:15" s="11" customFormat="1" ht="29.25" customHeight="1" x14ac:dyDescent="0.2">
      <c r="A196" s="559"/>
      <c r="B196" s="501" t="s">
        <v>48</v>
      </c>
      <c r="C196" s="479" t="s">
        <v>9</v>
      </c>
      <c r="D196" s="560"/>
      <c r="E196" s="560"/>
      <c r="F196" s="116" t="s">
        <v>2</v>
      </c>
      <c r="G196" s="121">
        <v>800000</v>
      </c>
      <c r="H196" s="385">
        <v>800000</v>
      </c>
      <c r="I196" s="203">
        <f t="shared" si="2"/>
        <v>0</v>
      </c>
      <c r="J196" s="561"/>
      <c r="K196" s="678"/>
      <c r="L196" s="678"/>
      <c r="M196" s="678"/>
      <c r="N196" s="678"/>
      <c r="O196" s="151"/>
    </row>
    <row r="197" spans="1:15" ht="33" customHeight="1" x14ac:dyDescent="0.2">
      <c r="A197" s="490" t="s">
        <v>125</v>
      </c>
      <c r="B197" s="501" t="s">
        <v>247</v>
      </c>
      <c r="C197" s="492" t="s">
        <v>7</v>
      </c>
      <c r="D197" s="502" t="s">
        <v>87</v>
      </c>
      <c r="E197" s="502" t="s">
        <v>87</v>
      </c>
      <c r="F197" s="116" t="s">
        <v>1</v>
      </c>
      <c r="G197" s="121">
        <v>0</v>
      </c>
      <c r="H197" s="385">
        <v>0</v>
      </c>
      <c r="I197" s="203">
        <f t="shared" si="2"/>
        <v>0</v>
      </c>
      <c r="J197" s="730" t="s">
        <v>90</v>
      </c>
      <c r="K197" s="673" t="s">
        <v>90</v>
      </c>
      <c r="L197" s="673" t="s">
        <v>90</v>
      </c>
      <c r="M197" s="673" t="s">
        <v>90</v>
      </c>
      <c r="N197" s="673" t="s">
        <v>90</v>
      </c>
    </row>
    <row r="198" spans="1:15" ht="33" customHeight="1" x14ac:dyDescent="0.2">
      <c r="A198" s="490"/>
      <c r="B198" s="501" t="s">
        <v>49</v>
      </c>
      <c r="C198" s="492" t="s">
        <v>7</v>
      </c>
      <c r="D198" s="502"/>
      <c r="E198" s="502"/>
      <c r="F198" s="118" t="s">
        <v>2</v>
      </c>
      <c r="G198" s="124">
        <v>0</v>
      </c>
      <c r="H198" s="388">
        <v>0</v>
      </c>
      <c r="I198" s="203">
        <f t="shared" si="2"/>
        <v>0</v>
      </c>
      <c r="J198" s="730"/>
      <c r="K198" s="674"/>
      <c r="L198" s="674"/>
      <c r="M198" s="674"/>
      <c r="N198" s="674"/>
    </row>
    <row r="199" spans="1:15" ht="44.25" customHeight="1" x14ac:dyDescent="0.2">
      <c r="A199" s="490" t="s">
        <v>126</v>
      </c>
      <c r="B199" s="491" t="s">
        <v>206</v>
      </c>
      <c r="C199" s="492" t="s">
        <v>7</v>
      </c>
      <c r="D199" s="493" t="s">
        <v>88</v>
      </c>
      <c r="E199" s="493" t="s">
        <v>89</v>
      </c>
      <c r="F199" s="116" t="s">
        <v>1</v>
      </c>
      <c r="G199" s="121">
        <v>0</v>
      </c>
      <c r="H199" s="386">
        <v>0</v>
      </c>
      <c r="I199" s="203">
        <f t="shared" si="2"/>
        <v>0</v>
      </c>
      <c r="J199" s="275" t="s">
        <v>414</v>
      </c>
      <c r="K199" s="276">
        <v>5</v>
      </c>
      <c r="L199" s="276">
        <v>3</v>
      </c>
      <c r="M199" s="276" t="s">
        <v>626</v>
      </c>
      <c r="N199" s="720" t="s">
        <v>586</v>
      </c>
    </row>
    <row r="200" spans="1:15" ht="42" customHeight="1" x14ac:dyDescent="0.2">
      <c r="A200" s="490"/>
      <c r="B200" s="491" t="s">
        <v>50</v>
      </c>
      <c r="C200" s="492" t="s">
        <v>7</v>
      </c>
      <c r="D200" s="494"/>
      <c r="E200" s="494"/>
      <c r="F200" s="118" t="s">
        <v>2</v>
      </c>
      <c r="G200" s="124">
        <v>0</v>
      </c>
      <c r="H200" s="382">
        <v>0</v>
      </c>
      <c r="I200" s="203">
        <f t="shared" si="2"/>
        <v>0</v>
      </c>
      <c r="J200" s="275" t="s">
        <v>415</v>
      </c>
      <c r="K200" s="276">
        <v>100</v>
      </c>
      <c r="L200" s="277">
        <f>L199/K199</f>
        <v>0.6</v>
      </c>
      <c r="M200" s="276"/>
      <c r="N200" s="721"/>
    </row>
    <row r="201" spans="1:15" ht="26.25" customHeight="1" x14ac:dyDescent="0.2">
      <c r="A201" s="490" t="s">
        <v>127</v>
      </c>
      <c r="B201" s="501" t="s">
        <v>248</v>
      </c>
      <c r="C201" s="492" t="s">
        <v>9</v>
      </c>
      <c r="D201" s="502" t="s">
        <v>87</v>
      </c>
      <c r="E201" s="502" t="s">
        <v>87</v>
      </c>
      <c r="F201" s="116" t="s">
        <v>1</v>
      </c>
      <c r="G201" s="121">
        <v>800000</v>
      </c>
      <c r="H201" s="385">
        <v>800000</v>
      </c>
      <c r="I201" s="203">
        <f t="shared" si="2"/>
        <v>0</v>
      </c>
      <c r="J201" s="730" t="s">
        <v>90</v>
      </c>
      <c r="K201" s="673" t="s">
        <v>90</v>
      </c>
      <c r="L201" s="673" t="s">
        <v>90</v>
      </c>
      <c r="M201" s="673" t="s">
        <v>90</v>
      </c>
      <c r="N201" s="673" t="s">
        <v>90</v>
      </c>
    </row>
    <row r="202" spans="1:15" ht="26.25" customHeight="1" x14ac:dyDescent="0.2">
      <c r="A202" s="490"/>
      <c r="B202" s="501" t="s">
        <v>51</v>
      </c>
      <c r="C202" s="492" t="s">
        <v>9</v>
      </c>
      <c r="D202" s="502"/>
      <c r="E202" s="502"/>
      <c r="F202" s="118" t="s">
        <v>2</v>
      </c>
      <c r="G202" s="124">
        <v>800000</v>
      </c>
      <c r="H202" s="388">
        <v>800000</v>
      </c>
      <c r="I202" s="203">
        <f t="shared" si="2"/>
        <v>0</v>
      </c>
      <c r="J202" s="730"/>
      <c r="K202" s="674"/>
      <c r="L202" s="674"/>
      <c r="M202" s="674"/>
      <c r="N202" s="674"/>
    </row>
    <row r="203" spans="1:15" ht="74.25" customHeight="1" x14ac:dyDescent="0.2">
      <c r="A203" s="490" t="s">
        <v>128</v>
      </c>
      <c r="B203" s="772" t="s">
        <v>249</v>
      </c>
      <c r="C203" s="492" t="s">
        <v>9</v>
      </c>
      <c r="D203" s="493" t="s">
        <v>88</v>
      </c>
      <c r="E203" s="493" t="s">
        <v>89</v>
      </c>
      <c r="F203" s="116" t="s">
        <v>1</v>
      </c>
      <c r="G203" s="121">
        <v>800000</v>
      </c>
      <c r="H203" s="386">
        <v>800000</v>
      </c>
      <c r="I203" s="203">
        <f t="shared" si="2"/>
        <v>0</v>
      </c>
      <c r="J203" s="281" t="s">
        <v>416</v>
      </c>
      <c r="K203" s="276">
        <v>1</v>
      </c>
      <c r="L203" s="280">
        <v>0</v>
      </c>
      <c r="M203" s="280" t="s">
        <v>650</v>
      </c>
      <c r="N203" s="720" t="s">
        <v>621</v>
      </c>
    </row>
    <row r="204" spans="1:15" ht="60.75" customHeight="1" x14ac:dyDescent="0.2">
      <c r="A204" s="490"/>
      <c r="B204" s="772" t="s">
        <v>52</v>
      </c>
      <c r="C204" s="492" t="s">
        <v>9</v>
      </c>
      <c r="D204" s="494"/>
      <c r="E204" s="494"/>
      <c r="F204" s="118" t="s">
        <v>2</v>
      </c>
      <c r="G204" s="124">
        <v>800000</v>
      </c>
      <c r="H204" s="388">
        <v>800000</v>
      </c>
      <c r="I204" s="203">
        <f t="shared" si="2"/>
        <v>0</v>
      </c>
      <c r="J204" s="282" t="s">
        <v>417</v>
      </c>
      <c r="K204" s="280">
        <v>20</v>
      </c>
      <c r="L204" s="280">
        <v>2</v>
      </c>
      <c r="M204" s="280" t="s">
        <v>651</v>
      </c>
      <c r="N204" s="721"/>
    </row>
    <row r="205" spans="1:15" s="11" customFormat="1" ht="18.75" customHeight="1" x14ac:dyDescent="0.2">
      <c r="A205" s="484" t="s">
        <v>129</v>
      </c>
      <c r="B205" s="482" t="s">
        <v>250</v>
      </c>
      <c r="C205" s="479" t="s">
        <v>0</v>
      </c>
      <c r="D205" s="560" t="s">
        <v>87</v>
      </c>
      <c r="E205" s="560" t="s">
        <v>87</v>
      </c>
      <c r="F205" s="116" t="s">
        <v>1</v>
      </c>
      <c r="G205" s="121">
        <v>402668.1</v>
      </c>
      <c r="H205" s="386">
        <v>402668.1</v>
      </c>
      <c r="I205" s="203">
        <f t="shared" si="2"/>
        <v>0</v>
      </c>
      <c r="J205" s="753" t="s">
        <v>90</v>
      </c>
      <c r="K205" s="714" t="s">
        <v>90</v>
      </c>
      <c r="L205" s="714" t="s">
        <v>90</v>
      </c>
      <c r="M205" s="714" t="s">
        <v>90</v>
      </c>
      <c r="N205" s="714" t="s">
        <v>90</v>
      </c>
      <c r="O205" s="151"/>
    </row>
    <row r="206" spans="1:15" s="11" customFormat="1" ht="18.75" customHeight="1" x14ac:dyDescent="0.2">
      <c r="A206" s="485"/>
      <c r="B206" s="483"/>
      <c r="C206" s="479" t="s">
        <v>0</v>
      </c>
      <c r="D206" s="560"/>
      <c r="E206" s="560"/>
      <c r="F206" s="116" t="s">
        <v>2</v>
      </c>
      <c r="G206" s="121">
        <v>107846.2</v>
      </c>
      <c r="H206" s="399">
        <v>107846.2</v>
      </c>
      <c r="I206" s="203">
        <f t="shared" si="2"/>
        <v>0</v>
      </c>
      <c r="J206" s="754"/>
      <c r="K206" s="715"/>
      <c r="L206" s="715"/>
      <c r="M206" s="715"/>
      <c r="N206" s="715"/>
      <c r="O206" s="151"/>
    </row>
    <row r="207" spans="1:15" s="11" customFormat="1" ht="18.75" customHeight="1" x14ac:dyDescent="0.2">
      <c r="A207" s="485"/>
      <c r="B207" s="483"/>
      <c r="C207" s="479"/>
      <c r="D207" s="560"/>
      <c r="E207" s="560"/>
      <c r="F207" s="116" t="s">
        <v>3</v>
      </c>
      <c r="G207" s="121">
        <v>48000</v>
      </c>
      <c r="H207" s="399">
        <v>48000</v>
      </c>
      <c r="I207" s="203">
        <f t="shared" ref="I207:I270" si="3">H207-G207</f>
        <v>0</v>
      </c>
      <c r="J207" s="754"/>
      <c r="K207" s="715"/>
      <c r="L207" s="715"/>
      <c r="M207" s="715"/>
      <c r="N207" s="715"/>
      <c r="O207" s="151"/>
    </row>
    <row r="208" spans="1:15" s="11" customFormat="1" ht="18.75" customHeight="1" x14ac:dyDescent="0.2">
      <c r="A208" s="485"/>
      <c r="B208" s="483"/>
      <c r="C208" s="479" t="s">
        <v>0</v>
      </c>
      <c r="D208" s="560"/>
      <c r="E208" s="560"/>
      <c r="F208" s="83" t="s">
        <v>5</v>
      </c>
      <c r="G208" s="204">
        <v>246821.9</v>
      </c>
      <c r="H208" s="401">
        <f>G208</f>
        <v>246821.9</v>
      </c>
      <c r="I208" s="203">
        <f t="shared" si="3"/>
        <v>0</v>
      </c>
      <c r="J208" s="754"/>
      <c r="K208" s="715"/>
      <c r="L208" s="715"/>
      <c r="M208" s="715"/>
      <c r="N208" s="715"/>
      <c r="O208" s="151"/>
    </row>
    <row r="209" spans="1:15" s="11" customFormat="1" ht="18.75" customHeight="1" x14ac:dyDescent="0.2">
      <c r="A209" s="485"/>
      <c r="B209" s="483"/>
      <c r="C209" s="479" t="s">
        <v>7</v>
      </c>
      <c r="D209" s="560" t="s">
        <v>87</v>
      </c>
      <c r="E209" s="560" t="s">
        <v>87</v>
      </c>
      <c r="F209" s="116" t="s">
        <v>1</v>
      </c>
      <c r="G209" s="121">
        <v>155846.20000000001</v>
      </c>
      <c r="H209" s="399">
        <v>155846.20000000001</v>
      </c>
      <c r="I209" s="203">
        <f t="shared" si="3"/>
        <v>0</v>
      </c>
      <c r="J209" s="754"/>
      <c r="K209" s="715"/>
      <c r="L209" s="715"/>
      <c r="M209" s="715"/>
      <c r="N209" s="715"/>
      <c r="O209" s="151"/>
    </row>
    <row r="210" spans="1:15" s="11" customFormat="1" ht="18.75" customHeight="1" x14ac:dyDescent="0.2">
      <c r="A210" s="485"/>
      <c r="B210" s="483"/>
      <c r="C210" s="479" t="s">
        <v>7</v>
      </c>
      <c r="D210" s="560"/>
      <c r="E210" s="560"/>
      <c r="F210" s="116" t="s">
        <v>2</v>
      </c>
      <c r="G210" s="121">
        <v>107846.2</v>
      </c>
      <c r="H210" s="399">
        <v>107846.2</v>
      </c>
      <c r="I210" s="203">
        <f t="shared" si="3"/>
        <v>0</v>
      </c>
      <c r="J210" s="754"/>
      <c r="K210" s="715"/>
      <c r="L210" s="715"/>
      <c r="M210" s="715"/>
      <c r="N210" s="715"/>
      <c r="O210" s="151"/>
    </row>
    <row r="211" spans="1:15" s="11" customFormat="1" ht="18.75" customHeight="1" x14ac:dyDescent="0.2">
      <c r="A211" s="485"/>
      <c r="B211" s="483"/>
      <c r="C211" s="479" t="s">
        <v>7</v>
      </c>
      <c r="D211" s="560"/>
      <c r="E211" s="560"/>
      <c r="F211" s="116" t="s">
        <v>3</v>
      </c>
      <c r="G211" s="121">
        <v>48000</v>
      </c>
      <c r="H211" s="399">
        <v>48000</v>
      </c>
      <c r="I211" s="203">
        <f t="shared" si="3"/>
        <v>0</v>
      </c>
      <c r="J211" s="754"/>
      <c r="K211" s="715"/>
      <c r="L211" s="715"/>
      <c r="M211" s="715"/>
      <c r="N211" s="715"/>
      <c r="O211" s="151"/>
    </row>
    <row r="212" spans="1:15" s="11" customFormat="1" ht="23.25" customHeight="1" x14ac:dyDescent="0.2">
      <c r="A212" s="485"/>
      <c r="B212" s="483"/>
      <c r="C212" s="482" t="s">
        <v>6</v>
      </c>
      <c r="D212" s="468" t="s">
        <v>87</v>
      </c>
      <c r="E212" s="468" t="s">
        <v>87</v>
      </c>
      <c r="F212" s="116" t="s">
        <v>1</v>
      </c>
      <c r="G212" s="121">
        <v>246821.9</v>
      </c>
      <c r="H212" s="399">
        <f>G212</f>
        <v>246821.9</v>
      </c>
      <c r="I212" s="203">
        <f t="shared" si="3"/>
        <v>0</v>
      </c>
      <c r="J212" s="754"/>
      <c r="K212" s="715"/>
      <c r="L212" s="715"/>
      <c r="M212" s="715"/>
      <c r="N212" s="715"/>
      <c r="O212" s="151"/>
    </row>
    <row r="213" spans="1:15" s="11" customFormat="1" ht="27.75" customHeight="1" x14ac:dyDescent="0.2">
      <c r="A213" s="592"/>
      <c r="B213" s="486"/>
      <c r="C213" s="486"/>
      <c r="D213" s="469"/>
      <c r="E213" s="469"/>
      <c r="F213" s="117" t="s">
        <v>5</v>
      </c>
      <c r="G213" s="121">
        <v>246821.9</v>
      </c>
      <c r="H213" s="387">
        <v>246821.9</v>
      </c>
      <c r="I213" s="203">
        <f t="shared" si="3"/>
        <v>0</v>
      </c>
      <c r="J213" s="755"/>
      <c r="K213" s="716"/>
      <c r="L213" s="716"/>
      <c r="M213" s="716"/>
      <c r="N213" s="716"/>
      <c r="O213" s="151"/>
    </row>
    <row r="214" spans="1:15" ht="19.5" customHeight="1" x14ac:dyDescent="0.2">
      <c r="A214" s="490" t="s">
        <v>130</v>
      </c>
      <c r="B214" s="501" t="s">
        <v>251</v>
      </c>
      <c r="C214" s="492" t="s">
        <v>7</v>
      </c>
      <c r="D214" s="502" t="s">
        <v>87</v>
      </c>
      <c r="E214" s="502" t="s">
        <v>87</v>
      </c>
      <c r="F214" s="116" t="s">
        <v>1</v>
      </c>
      <c r="G214" s="121">
        <v>89000</v>
      </c>
      <c r="H214" s="385">
        <v>89000</v>
      </c>
      <c r="I214" s="203">
        <f t="shared" si="3"/>
        <v>0</v>
      </c>
      <c r="J214" s="730" t="s">
        <v>90</v>
      </c>
      <c r="K214" s="673" t="s">
        <v>90</v>
      </c>
      <c r="L214" s="673" t="s">
        <v>90</v>
      </c>
      <c r="M214" s="673" t="s">
        <v>90</v>
      </c>
      <c r="N214" s="673" t="s">
        <v>90</v>
      </c>
    </row>
    <row r="215" spans="1:15" ht="19.5" customHeight="1" x14ac:dyDescent="0.2">
      <c r="A215" s="490"/>
      <c r="B215" s="501" t="s">
        <v>53</v>
      </c>
      <c r="C215" s="492" t="s">
        <v>7</v>
      </c>
      <c r="D215" s="502"/>
      <c r="E215" s="502"/>
      <c r="F215" s="118" t="s">
        <v>2</v>
      </c>
      <c r="G215" s="124">
        <v>41000</v>
      </c>
      <c r="H215" s="388">
        <v>41000</v>
      </c>
      <c r="I215" s="203">
        <f t="shared" si="3"/>
        <v>0</v>
      </c>
      <c r="J215" s="730"/>
      <c r="K215" s="674"/>
      <c r="L215" s="674"/>
      <c r="M215" s="674"/>
      <c r="N215" s="674"/>
    </row>
    <row r="216" spans="1:15" ht="19.5" customHeight="1" x14ac:dyDescent="0.2">
      <c r="A216" s="490"/>
      <c r="B216" s="501" t="s">
        <v>53</v>
      </c>
      <c r="C216" s="492" t="s">
        <v>7</v>
      </c>
      <c r="D216" s="502"/>
      <c r="E216" s="502"/>
      <c r="F216" s="118" t="s">
        <v>3</v>
      </c>
      <c r="G216" s="124">
        <v>48000</v>
      </c>
      <c r="H216" s="388">
        <v>48000</v>
      </c>
      <c r="I216" s="203">
        <f t="shared" si="3"/>
        <v>0</v>
      </c>
      <c r="J216" s="730"/>
      <c r="K216" s="674"/>
      <c r="L216" s="674"/>
      <c r="M216" s="674"/>
      <c r="N216" s="674"/>
    </row>
    <row r="217" spans="1:15" ht="22.5" customHeight="1" x14ac:dyDescent="0.2">
      <c r="A217" s="500" t="s">
        <v>131</v>
      </c>
      <c r="B217" s="518" t="s">
        <v>208</v>
      </c>
      <c r="C217" s="492" t="s">
        <v>7</v>
      </c>
      <c r="D217" s="493" t="s">
        <v>88</v>
      </c>
      <c r="E217" s="493" t="s">
        <v>89</v>
      </c>
      <c r="F217" s="116" t="s">
        <v>1</v>
      </c>
      <c r="G217" s="121">
        <v>89000</v>
      </c>
      <c r="H217" s="385">
        <v>89000</v>
      </c>
      <c r="I217" s="203">
        <f t="shared" si="3"/>
        <v>0</v>
      </c>
      <c r="J217" s="726" t="s">
        <v>418</v>
      </c>
      <c r="K217" s="679">
        <v>94</v>
      </c>
      <c r="L217" s="679">
        <v>16</v>
      </c>
      <c r="M217" s="679" t="s">
        <v>647</v>
      </c>
      <c r="N217" s="679" t="s">
        <v>588</v>
      </c>
      <c r="O217" s="151" t="s">
        <v>627</v>
      </c>
    </row>
    <row r="218" spans="1:15" ht="21" customHeight="1" x14ac:dyDescent="0.2">
      <c r="A218" s="500"/>
      <c r="B218" s="518" t="s">
        <v>55</v>
      </c>
      <c r="C218" s="492" t="s">
        <v>7</v>
      </c>
      <c r="D218" s="494"/>
      <c r="E218" s="494"/>
      <c r="F218" s="118" t="s">
        <v>2</v>
      </c>
      <c r="G218" s="124">
        <v>41000</v>
      </c>
      <c r="H218" s="388">
        <v>41000</v>
      </c>
      <c r="I218" s="203">
        <f t="shared" si="3"/>
        <v>0</v>
      </c>
      <c r="J218" s="727"/>
      <c r="K218" s="680"/>
      <c r="L218" s="680"/>
      <c r="M218" s="680"/>
      <c r="N218" s="688"/>
    </row>
    <row r="219" spans="1:15" ht="44.25" customHeight="1" x14ac:dyDescent="0.2">
      <c r="A219" s="500"/>
      <c r="B219" s="518" t="s">
        <v>55</v>
      </c>
      <c r="C219" s="492" t="s">
        <v>7</v>
      </c>
      <c r="D219" s="494"/>
      <c r="E219" s="494"/>
      <c r="F219" s="118" t="s">
        <v>3</v>
      </c>
      <c r="G219" s="124">
        <v>48000</v>
      </c>
      <c r="H219" s="388">
        <v>48000</v>
      </c>
      <c r="I219" s="203">
        <f t="shared" si="3"/>
        <v>0</v>
      </c>
      <c r="J219" s="271" t="s">
        <v>419</v>
      </c>
      <c r="K219" s="266">
        <v>11.3</v>
      </c>
      <c r="L219" s="266" t="s">
        <v>604</v>
      </c>
      <c r="M219" s="266" t="s">
        <v>605</v>
      </c>
      <c r="N219" s="688"/>
    </row>
    <row r="220" spans="1:15" ht="18.75" customHeight="1" x14ac:dyDescent="0.2">
      <c r="A220" s="529" t="s">
        <v>277</v>
      </c>
      <c r="B220" s="562" t="s">
        <v>327</v>
      </c>
      <c r="C220" s="766" t="s">
        <v>0</v>
      </c>
      <c r="D220" s="493" t="s">
        <v>90</v>
      </c>
      <c r="E220" s="493" t="s">
        <v>90</v>
      </c>
      <c r="F220" s="165" t="s">
        <v>1</v>
      </c>
      <c r="G220" s="121">
        <v>313668.09999999998</v>
      </c>
      <c r="H220" s="385">
        <v>313668.09999999998</v>
      </c>
      <c r="I220" s="203">
        <f t="shared" si="3"/>
        <v>0</v>
      </c>
      <c r="J220" s="769" t="s">
        <v>90</v>
      </c>
      <c r="K220" s="717" t="s">
        <v>90</v>
      </c>
      <c r="L220" s="717" t="s">
        <v>90</v>
      </c>
      <c r="M220" s="717" t="s">
        <v>90</v>
      </c>
      <c r="N220" s="688"/>
    </row>
    <row r="221" spans="1:15" ht="18.75" customHeight="1" x14ac:dyDescent="0.2">
      <c r="A221" s="530"/>
      <c r="B221" s="563"/>
      <c r="C221" s="767"/>
      <c r="D221" s="494"/>
      <c r="E221" s="494"/>
      <c r="F221" s="163" t="s">
        <v>2</v>
      </c>
      <c r="G221" s="121">
        <v>66846.2</v>
      </c>
      <c r="H221" s="385">
        <f>G221</f>
        <v>66846.2</v>
      </c>
      <c r="I221" s="203">
        <f t="shared" si="3"/>
        <v>0</v>
      </c>
      <c r="J221" s="770"/>
      <c r="K221" s="718"/>
      <c r="L221" s="718"/>
      <c r="M221" s="718"/>
      <c r="N221" s="688"/>
    </row>
    <row r="222" spans="1:15" ht="18.75" customHeight="1" x14ac:dyDescent="0.2">
      <c r="A222" s="530"/>
      <c r="B222" s="563"/>
      <c r="C222" s="768"/>
      <c r="D222" s="494"/>
      <c r="E222" s="494"/>
      <c r="F222" s="214" t="s">
        <v>5</v>
      </c>
      <c r="G222" s="121">
        <v>246821.9</v>
      </c>
      <c r="H222" s="385">
        <f>G222</f>
        <v>246821.9</v>
      </c>
      <c r="I222" s="203">
        <f t="shared" si="3"/>
        <v>0</v>
      </c>
      <c r="J222" s="770"/>
      <c r="K222" s="718"/>
      <c r="L222" s="718"/>
      <c r="M222" s="718"/>
      <c r="N222" s="688"/>
    </row>
    <row r="223" spans="1:15" ht="18.75" customHeight="1" x14ac:dyDescent="0.2">
      <c r="A223" s="530"/>
      <c r="B223" s="563"/>
      <c r="C223" s="496" t="s">
        <v>7</v>
      </c>
      <c r="D223" s="494"/>
      <c r="E223" s="494"/>
      <c r="F223" s="165" t="s">
        <v>1</v>
      </c>
      <c r="G223" s="204">
        <v>66846.2</v>
      </c>
      <c r="H223" s="402">
        <v>66846.2</v>
      </c>
      <c r="I223" s="203">
        <f t="shared" si="3"/>
        <v>0</v>
      </c>
      <c r="J223" s="770"/>
      <c r="K223" s="718"/>
      <c r="L223" s="718"/>
      <c r="M223" s="718"/>
      <c r="N223" s="688"/>
    </row>
    <row r="224" spans="1:15" ht="18.75" customHeight="1" x14ac:dyDescent="0.2">
      <c r="A224" s="530"/>
      <c r="B224" s="563"/>
      <c r="C224" s="512"/>
      <c r="D224" s="494"/>
      <c r="E224" s="494"/>
      <c r="F224" s="163" t="s">
        <v>2</v>
      </c>
      <c r="G224" s="124">
        <v>66846.2</v>
      </c>
      <c r="H224" s="388">
        <v>66846.2</v>
      </c>
      <c r="I224" s="203">
        <f t="shared" si="3"/>
        <v>0</v>
      </c>
      <c r="J224" s="770"/>
      <c r="K224" s="718"/>
      <c r="L224" s="718"/>
      <c r="M224" s="718"/>
      <c r="N224" s="688"/>
    </row>
    <row r="225" spans="1:20" ht="18.75" customHeight="1" x14ac:dyDescent="0.2">
      <c r="A225" s="530"/>
      <c r="B225" s="563"/>
      <c r="C225" s="491" t="s">
        <v>6</v>
      </c>
      <c r="D225" s="494"/>
      <c r="E225" s="494"/>
      <c r="F225" s="165" t="s">
        <v>1</v>
      </c>
      <c r="G225" s="121">
        <v>246821.9</v>
      </c>
      <c r="H225" s="385">
        <v>246821.9</v>
      </c>
      <c r="I225" s="203">
        <f t="shared" si="3"/>
        <v>0</v>
      </c>
      <c r="J225" s="770"/>
      <c r="K225" s="718"/>
      <c r="L225" s="718"/>
      <c r="M225" s="718"/>
      <c r="N225" s="688"/>
    </row>
    <row r="226" spans="1:20" ht="18.75" customHeight="1" x14ac:dyDescent="0.2">
      <c r="A226" s="547"/>
      <c r="B226" s="595"/>
      <c r="C226" s="491"/>
      <c r="D226" s="495"/>
      <c r="E226" s="495"/>
      <c r="F226" s="214" t="s">
        <v>5</v>
      </c>
      <c r="G226" s="124">
        <v>246821.9</v>
      </c>
      <c r="H226" s="388">
        <v>246821.9</v>
      </c>
      <c r="I226" s="203">
        <f t="shared" si="3"/>
        <v>0</v>
      </c>
      <c r="J226" s="771"/>
      <c r="K226" s="719"/>
      <c r="L226" s="719"/>
      <c r="M226" s="719"/>
      <c r="N226" s="688"/>
    </row>
    <row r="227" spans="1:20" ht="93" customHeight="1" x14ac:dyDescent="0.2">
      <c r="A227" s="490" t="s">
        <v>302</v>
      </c>
      <c r="B227" s="491" t="s">
        <v>207</v>
      </c>
      <c r="C227" s="492" t="s">
        <v>7</v>
      </c>
      <c r="D227" s="493" t="s">
        <v>88</v>
      </c>
      <c r="E227" s="493" t="s">
        <v>89</v>
      </c>
      <c r="F227" s="116" t="s">
        <v>1</v>
      </c>
      <c r="G227" s="121">
        <v>53550.2</v>
      </c>
      <c r="H227" s="386">
        <v>53550.2</v>
      </c>
      <c r="I227" s="203">
        <f t="shared" si="3"/>
        <v>0</v>
      </c>
      <c r="J227" s="267" t="s">
        <v>420</v>
      </c>
      <c r="K227" s="312">
        <v>1900</v>
      </c>
      <c r="L227" s="312">
        <v>2452</v>
      </c>
      <c r="M227" s="312" t="s">
        <v>680</v>
      </c>
      <c r="N227" s="688"/>
    </row>
    <row r="228" spans="1:20" ht="70.5" customHeight="1" x14ac:dyDescent="0.2">
      <c r="A228" s="490"/>
      <c r="B228" s="491" t="s">
        <v>54</v>
      </c>
      <c r="C228" s="492" t="s">
        <v>7</v>
      </c>
      <c r="D228" s="494"/>
      <c r="E228" s="494"/>
      <c r="F228" s="118" t="s">
        <v>2</v>
      </c>
      <c r="G228" s="124">
        <v>53550.2</v>
      </c>
      <c r="H228" s="382">
        <v>53550.2</v>
      </c>
      <c r="I228" s="203">
        <f t="shared" si="3"/>
        <v>0</v>
      </c>
      <c r="J228" s="278" t="s">
        <v>421</v>
      </c>
      <c r="K228" s="266">
        <v>30</v>
      </c>
      <c r="L228" s="266">
        <v>30</v>
      </c>
      <c r="M228" s="310"/>
      <c r="N228" s="688"/>
    </row>
    <row r="229" spans="1:20" ht="75" customHeight="1" x14ac:dyDescent="0.2">
      <c r="A229" s="490" t="s">
        <v>316</v>
      </c>
      <c r="B229" s="491" t="s">
        <v>209</v>
      </c>
      <c r="C229" s="492" t="s">
        <v>7</v>
      </c>
      <c r="D229" s="493" t="s">
        <v>88</v>
      </c>
      <c r="E229" s="493" t="s">
        <v>89</v>
      </c>
      <c r="F229" s="116" t="s">
        <v>1</v>
      </c>
      <c r="G229" s="121">
        <v>13296</v>
      </c>
      <c r="H229" s="386">
        <v>13296</v>
      </c>
      <c r="I229" s="203">
        <f t="shared" si="3"/>
        <v>0</v>
      </c>
      <c r="J229" s="267" t="s">
        <v>422</v>
      </c>
      <c r="K229" s="268">
        <v>340</v>
      </c>
      <c r="L229" s="268">
        <v>190</v>
      </c>
      <c r="M229" s="312"/>
      <c r="N229" s="688"/>
      <c r="O229" s="150" t="s">
        <v>473</v>
      </c>
    </row>
    <row r="230" spans="1:20" ht="100.5" customHeight="1" x14ac:dyDescent="0.2">
      <c r="A230" s="490"/>
      <c r="B230" s="491" t="s">
        <v>56</v>
      </c>
      <c r="C230" s="492" t="s">
        <v>7</v>
      </c>
      <c r="D230" s="494"/>
      <c r="E230" s="494"/>
      <c r="F230" s="118" t="s">
        <v>2</v>
      </c>
      <c r="G230" s="124">
        <v>13296</v>
      </c>
      <c r="H230" s="382">
        <v>13296</v>
      </c>
      <c r="I230" s="203">
        <f t="shared" si="3"/>
        <v>0</v>
      </c>
      <c r="J230" s="278" t="s">
        <v>423</v>
      </c>
      <c r="K230" s="266">
        <v>80</v>
      </c>
      <c r="L230" s="266"/>
      <c r="M230" s="266" t="s">
        <v>648</v>
      </c>
      <c r="N230" s="680"/>
    </row>
    <row r="231" spans="1:20" s="21" customFormat="1" ht="108" customHeight="1" x14ac:dyDescent="0.35">
      <c r="A231" s="490" t="s">
        <v>445</v>
      </c>
      <c r="B231" s="496" t="s">
        <v>446</v>
      </c>
      <c r="C231" s="492" t="s">
        <v>6</v>
      </c>
      <c r="D231" s="493" t="s">
        <v>88</v>
      </c>
      <c r="E231" s="493" t="s">
        <v>89</v>
      </c>
      <c r="F231" s="142" t="s">
        <v>1</v>
      </c>
      <c r="G231" s="121">
        <v>246821.9</v>
      </c>
      <c r="H231" s="386">
        <v>246821.9</v>
      </c>
      <c r="I231" s="203">
        <f t="shared" si="3"/>
        <v>0</v>
      </c>
      <c r="J231" s="267" t="s">
        <v>468</v>
      </c>
      <c r="K231" s="353">
        <v>76</v>
      </c>
      <c r="L231" s="353">
        <v>76</v>
      </c>
      <c r="M231" s="353" t="s">
        <v>687</v>
      </c>
      <c r="N231" s="679" t="s">
        <v>596</v>
      </c>
      <c r="O231" s="150"/>
      <c r="P231" s="152"/>
      <c r="Q231" s="1"/>
      <c r="R231" s="1"/>
      <c r="S231" s="1"/>
      <c r="T231" s="1"/>
    </row>
    <row r="232" spans="1:20" s="21" customFormat="1" ht="110.25" customHeight="1" x14ac:dyDescent="0.2">
      <c r="A232" s="490"/>
      <c r="B232" s="497"/>
      <c r="C232" s="492" t="s">
        <v>7</v>
      </c>
      <c r="D232" s="494"/>
      <c r="E232" s="494"/>
      <c r="F232" s="83" t="s">
        <v>5</v>
      </c>
      <c r="G232" s="124">
        <v>246821.9</v>
      </c>
      <c r="H232" s="382">
        <v>246821.9</v>
      </c>
      <c r="I232" s="203">
        <f t="shared" si="3"/>
        <v>0</v>
      </c>
      <c r="J232" s="351" t="s">
        <v>478</v>
      </c>
      <c r="K232" s="353">
        <v>100</v>
      </c>
      <c r="L232" s="353">
        <v>100</v>
      </c>
      <c r="M232" s="353"/>
      <c r="N232" s="680"/>
      <c r="O232" s="151"/>
      <c r="P232" s="1"/>
      <c r="Q232" s="1"/>
      <c r="R232" s="1"/>
      <c r="S232" s="1"/>
      <c r="T232" s="1"/>
    </row>
    <row r="233" spans="1:20" s="11" customFormat="1" ht="17.25" customHeight="1" x14ac:dyDescent="0.2">
      <c r="A233" s="559" t="s">
        <v>132</v>
      </c>
      <c r="B233" s="501" t="s">
        <v>252</v>
      </c>
      <c r="C233" s="479" t="s">
        <v>0</v>
      </c>
      <c r="D233" s="560" t="s">
        <v>87</v>
      </c>
      <c r="E233" s="560" t="s">
        <v>87</v>
      </c>
      <c r="F233" s="116" t="s">
        <v>1</v>
      </c>
      <c r="G233" s="121">
        <v>283004.3</v>
      </c>
      <c r="H233" s="385">
        <v>283004.3</v>
      </c>
      <c r="I233" s="203">
        <f t="shared" si="3"/>
        <v>0</v>
      </c>
      <c r="J233" s="561" t="s">
        <v>90</v>
      </c>
      <c r="K233" s="677" t="s">
        <v>90</v>
      </c>
      <c r="L233" s="677" t="s">
        <v>90</v>
      </c>
      <c r="M233" s="677" t="s">
        <v>90</v>
      </c>
      <c r="N233" s="677" t="s">
        <v>90</v>
      </c>
      <c r="O233" s="151"/>
    </row>
    <row r="234" spans="1:20" s="11" customFormat="1" ht="17.25" customHeight="1" x14ac:dyDescent="0.2">
      <c r="A234" s="559"/>
      <c r="B234" s="501" t="s">
        <v>57</v>
      </c>
      <c r="C234" s="479" t="s">
        <v>0</v>
      </c>
      <c r="D234" s="560"/>
      <c r="E234" s="560"/>
      <c r="F234" s="116" t="s">
        <v>2</v>
      </c>
      <c r="G234" s="121">
        <v>62380.3</v>
      </c>
      <c r="H234" s="385">
        <v>62380.3</v>
      </c>
      <c r="I234" s="203">
        <f t="shared" si="3"/>
        <v>0</v>
      </c>
      <c r="J234" s="561"/>
      <c r="K234" s="678"/>
      <c r="L234" s="678"/>
      <c r="M234" s="678"/>
      <c r="N234" s="678"/>
      <c r="O234" s="151"/>
    </row>
    <row r="235" spans="1:20" s="11" customFormat="1" ht="17.25" customHeight="1" x14ac:dyDescent="0.2">
      <c r="A235" s="559"/>
      <c r="B235" s="501" t="s">
        <v>57</v>
      </c>
      <c r="C235" s="479" t="s">
        <v>0</v>
      </c>
      <c r="D235" s="560"/>
      <c r="E235" s="560"/>
      <c r="F235" s="116" t="s">
        <v>3</v>
      </c>
      <c r="G235" s="121">
        <v>220624</v>
      </c>
      <c r="H235" s="385">
        <v>220624</v>
      </c>
      <c r="I235" s="203">
        <f t="shared" si="3"/>
        <v>0</v>
      </c>
      <c r="J235" s="561"/>
      <c r="K235" s="678"/>
      <c r="L235" s="678"/>
      <c r="M235" s="678"/>
      <c r="N235" s="678"/>
      <c r="O235" s="151"/>
    </row>
    <row r="236" spans="1:20" s="11" customFormat="1" ht="17.25" customHeight="1" x14ac:dyDescent="0.2">
      <c r="A236" s="559"/>
      <c r="B236" s="501" t="s">
        <v>57</v>
      </c>
      <c r="C236" s="479" t="s">
        <v>7</v>
      </c>
      <c r="D236" s="560" t="s">
        <v>87</v>
      </c>
      <c r="E236" s="560" t="s">
        <v>87</v>
      </c>
      <c r="F236" s="116" t="s">
        <v>1</v>
      </c>
      <c r="G236" s="121">
        <v>283004.3</v>
      </c>
      <c r="H236" s="385">
        <v>283004.3</v>
      </c>
      <c r="I236" s="203">
        <f t="shared" si="3"/>
        <v>0</v>
      </c>
      <c r="J236" s="561"/>
      <c r="K236" s="678"/>
      <c r="L236" s="678"/>
      <c r="M236" s="678"/>
      <c r="N236" s="678"/>
      <c r="O236" s="151"/>
    </row>
    <row r="237" spans="1:20" s="11" customFormat="1" ht="17.25" customHeight="1" x14ac:dyDescent="0.2">
      <c r="A237" s="559"/>
      <c r="B237" s="501" t="s">
        <v>57</v>
      </c>
      <c r="C237" s="479" t="s">
        <v>7</v>
      </c>
      <c r="D237" s="560"/>
      <c r="E237" s="560"/>
      <c r="F237" s="116" t="s">
        <v>2</v>
      </c>
      <c r="G237" s="121">
        <v>62380.3</v>
      </c>
      <c r="H237" s="385">
        <v>62380.3</v>
      </c>
      <c r="I237" s="203">
        <f t="shared" si="3"/>
        <v>0</v>
      </c>
      <c r="J237" s="561"/>
      <c r="K237" s="678"/>
      <c r="L237" s="678"/>
      <c r="M237" s="678"/>
      <c r="N237" s="678"/>
      <c r="O237" s="151"/>
    </row>
    <row r="238" spans="1:20" s="11" customFormat="1" ht="17.25" customHeight="1" x14ac:dyDescent="0.2">
      <c r="A238" s="559"/>
      <c r="B238" s="501" t="s">
        <v>57</v>
      </c>
      <c r="C238" s="479" t="s">
        <v>7</v>
      </c>
      <c r="D238" s="560"/>
      <c r="E238" s="560"/>
      <c r="F238" s="116" t="s">
        <v>3</v>
      </c>
      <c r="G238" s="121">
        <v>220624</v>
      </c>
      <c r="H238" s="385">
        <v>220624</v>
      </c>
      <c r="I238" s="203">
        <f t="shared" si="3"/>
        <v>0</v>
      </c>
      <c r="J238" s="561"/>
      <c r="K238" s="678"/>
      <c r="L238" s="678"/>
      <c r="M238" s="678"/>
      <c r="N238" s="678"/>
      <c r="O238" s="151"/>
    </row>
    <row r="239" spans="1:20" ht="18" customHeight="1" x14ac:dyDescent="0.2">
      <c r="A239" s="490" t="s">
        <v>133</v>
      </c>
      <c r="B239" s="501" t="s">
        <v>253</v>
      </c>
      <c r="C239" s="492" t="s">
        <v>7</v>
      </c>
      <c r="D239" s="502" t="s">
        <v>87</v>
      </c>
      <c r="E239" s="502" t="s">
        <v>87</v>
      </c>
      <c r="F239" s="116" t="s">
        <v>1</v>
      </c>
      <c r="G239" s="121">
        <v>50768.5</v>
      </c>
      <c r="H239" s="385">
        <v>50768.5</v>
      </c>
      <c r="I239" s="203">
        <f t="shared" si="3"/>
        <v>0</v>
      </c>
      <c r="J239" s="489" t="s">
        <v>90</v>
      </c>
      <c r="K239" s="673" t="s">
        <v>90</v>
      </c>
      <c r="L239" s="673" t="s">
        <v>90</v>
      </c>
      <c r="M239" s="673" t="s">
        <v>90</v>
      </c>
      <c r="N239" s="673" t="s">
        <v>90</v>
      </c>
    </row>
    <row r="240" spans="1:20" ht="18" customHeight="1" x14ac:dyDescent="0.2">
      <c r="A240" s="490"/>
      <c r="B240" s="501" t="s">
        <v>58</v>
      </c>
      <c r="C240" s="492" t="s">
        <v>7</v>
      </c>
      <c r="D240" s="502"/>
      <c r="E240" s="502"/>
      <c r="F240" s="118" t="s">
        <v>2</v>
      </c>
      <c r="G240" s="124">
        <v>50768.5</v>
      </c>
      <c r="H240" s="388">
        <v>50768.5</v>
      </c>
      <c r="I240" s="203">
        <f t="shared" si="3"/>
        <v>0</v>
      </c>
      <c r="J240" s="489"/>
      <c r="K240" s="674"/>
      <c r="L240" s="674"/>
      <c r="M240" s="674"/>
      <c r="N240" s="674"/>
    </row>
    <row r="241" spans="1:14" s="1" customFormat="1" ht="24" customHeight="1" x14ac:dyDescent="0.2">
      <c r="A241" s="490" t="s">
        <v>134</v>
      </c>
      <c r="B241" s="491" t="s">
        <v>210</v>
      </c>
      <c r="C241" s="492" t="s">
        <v>7</v>
      </c>
      <c r="D241" s="493" t="s">
        <v>88</v>
      </c>
      <c r="E241" s="493" t="s">
        <v>89</v>
      </c>
      <c r="F241" s="501" t="s">
        <v>1</v>
      </c>
      <c r="G241" s="734">
        <v>33651.9</v>
      </c>
      <c r="H241" s="580">
        <v>33651.9</v>
      </c>
      <c r="I241" s="203">
        <f t="shared" si="3"/>
        <v>0</v>
      </c>
      <c r="J241" s="725" t="s">
        <v>424</v>
      </c>
      <c r="K241" s="672">
        <v>105</v>
      </c>
      <c r="L241" s="672">
        <v>105</v>
      </c>
      <c r="M241" s="672"/>
      <c r="N241" s="679" t="s">
        <v>595</v>
      </c>
    </row>
    <row r="242" spans="1:14" s="1" customFormat="1" ht="21" customHeight="1" x14ac:dyDescent="0.2">
      <c r="A242" s="490"/>
      <c r="B242" s="491"/>
      <c r="C242" s="492"/>
      <c r="D242" s="494"/>
      <c r="E242" s="494"/>
      <c r="F242" s="501"/>
      <c r="G242" s="734"/>
      <c r="H242" s="580"/>
      <c r="I242" s="203">
        <f t="shared" si="3"/>
        <v>0</v>
      </c>
      <c r="J242" s="725"/>
      <c r="K242" s="672"/>
      <c r="L242" s="672"/>
      <c r="M242" s="672"/>
      <c r="N242" s="688"/>
    </row>
    <row r="243" spans="1:14" s="1" customFormat="1" ht="19.5" customHeight="1" x14ac:dyDescent="0.2">
      <c r="A243" s="490"/>
      <c r="B243" s="491"/>
      <c r="C243" s="492" t="s">
        <v>7</v>
      </c>
      <c r="D243" s="494"/>
      <c r="E243" s="494"/>
      <c r="F243" s="501"/>
      <c r="G243" s="734"/>
      <c r="H243" s="580"/>
      <c r="I243" s="203">
        <f t="shared" si="3"/>
        <v>0</v>
      </c>
      <c r="J243" s="725"/>
      <c r="K243" s="672"/>
      <c r="L243" s="672"/>
      <c r="M243" s="672"/>
      <c r="N243" s="688"/>
    </row>
    <row r="244" spans="1:14" s="1" customFormat="1" ht="30.75" customHeight="1" x14ac:dyDescent="0.2">
      <c r="A244" s="490"/>
      <c r="B244" s="491"/>
      <c r="C244" s="492" t="s">
        <v>7</v>
      </c>
      <c r="D244" s="494"/>
      <c r="E244" s="494"/>
      <c r="F244" s="496" t="s">
        <v>2</v>
      </c>
      <c r="G244" s="724">
        <v>33651.9</v>
      </c>
      <c r="H244" s="583">
        <v>33651.9</v>
      </c>
      <c r="I244" s="203">
        <f t="shared" si="3"/>
        <v>0</v>
      </c>
      <c r="J244" s="725" t="s">
        <v>425</v>
      </c>
      <c r="K244" s="672">
        <v>95</v>
      </c>
      <c r="L244" s="672">
        <v>95</v>
      </c>
      <c r="M244" s="672"/>
      <c r="N244" s="688"/>
    </row>
    <row r="245" spans="1:14" s="1" customFormat="1" ht="24.75" customHeight="1" x14ac:dyDescent="0.2">
      <c r="A245" s="490"/>
      <c r="B245" s="491"/>
      <c r="C245" s="492" t="s">
        <v>7</v>
      </c>
      <c r="D245" s="494"/>
      <c r="E245" s="494"/>
      <c r="F245" s="512"/>
      <c r="G245" s="724"/>
      <c r="H245" s="583"/>
      <c r="I245" s="203">
        <f t="shared" si="3"/>
        <v>0</v>
      </c>
      <c r="J245" s="725"/>
      <c r="K245" s="672"/>
      <c r="L245" s="672"/>
      <c r="M245" s="672"/>
      <c r="N245" s="688"/>
    </row>
    <row r="246" spans="1:14" s="1" customFormat="1" ht="46.5" customHeight="1" x14ac:dyDescent="0.2">
      <c r="A246" s="490"/>
      <c r="B246" s="491"/>
      <c r="C246" s="492" t="s">
        <v>7</v>
      </c>
      <c r="D246" s="495"/>
      <c r="E246" s="495"/>
      <c r="F246" s="497"/>
      <c r="G246" s="724"/>
      <c r="H246" s="583"/>
      <c r="I246" s="203">
        <f t="shared" si="3"/>
        <v>0</v>
      </c>
      <c r="J246" s="286" t="s">
        <v>341</v>
      </c>
      <c r="K246" s="266">
        <v>95</v>
      </c>
      <c r="L246" s="266">
        <v>95</v>
      </c>
      <c r="M246" s="266"/>
      <c r="N246" s="688"/>
    </row>
    <row r="247" spans="1:14" s="1" customFormat="1" ht="60.75" customHeight="1" x14ac:dyDescent="0.2">
      <c r="A247" s="490" t="s">
        <v>135</v>
      </c>
      <c r="B247" s="491" t="s">
        <v>211</v>
      </c>
      <c r="C247" s="492" t="s">
        <v>7</v>
      </c>
      <c r="D247" s="493" t="s">
        <v>88</v>
      </c>
      <c r="E247" s="493" t="s">
        <v>89</v>
      </c>
      <c r="F247" s="116" t="s">
        <v>1</v>
      </c>
      <c r="G247" s="121">
        <v>17116.599999999999</v>
      </c>
      <c r="H247" s="385">
        <v>17116.599999999999</v>
      </c>
      <c r="I247" s="203">
        <f t="shared" si="3"/>
        <v>0</v>
      </c>
      <c r="J247" s="286" t="s">
        <v>228</v>
      </c>
      <c r="K247" s="266">
        <v>17</v>
      </c>
      <c r="L247" s="266">
        <v>17</v>
      </c>
      <c r="M247" s="279" t="s">
        <v>646</v>
      </c>
      <c r="N247" s="688"/>
    </row>
    <row r="248" spans="1:14" s="1" customFormat="1" ht="16.5" customHeight="1" x14ac:dyDescent="0.2">
      <c r="A248" s="490"/>
      <c r="B248" s="491" t="s">
        <v>59</v>
      </c>
      <c r="C248" s="492" t="s">
        <v>7</v>
      </c>
      <c r="D248" s="494"/>
      <c r="E248" s="494"/>
      <c r="F248" s="496" t="s">
        <v>2</v>
      </c>
      <c r="G248" s="724">
        <v>17116.599999999999</v>
      </c>
      <c r="H248" s="577">
        <v>17116.599999999999</v>
      </c>
      <c r="I248" s="203">
        <f t="shared" si="3"/>
        <v>0</v>
      </c>
      <c r="J248" s="726" t="s">
        <v>229</v>
      </c>
      <c r="K248" s="672">
        <v>14550</v>
      </c>
      <c r="L248" s="672">
        <v>14551</v>
      </c>
      <c r="M248" s="672"/>
      <c r="N248" s="688"/>
    </row>
    <row r="249" spans="1:14" s="1" customFormat="1" ht="12.75" customHeight="1" x14ac:dyDescent="0.2">
      <c r="A249" s="490"/>
      <c r="B249" s="491" t="s">
        <v>59</v>
      </c>
      <c r="C249" s="492" t="s">
        <v>7</v>
      </c>
      <c r="D249" s="494"/>
      <c r="E249" s="494"/>
      <c r="F249" s="512"/>
      <c r="G249" s="724"/>
      <c r="H249" s="578"/>
      <c r="I249" s="203">
        <f t="shared" si="3"/>
        <v>0</v>
      </c>
      <c r="J249" s="727"/>
      <c r="K249" s="672"/>
      <c r="L249" s="672"/>
      <c r="M249" s="672"/>
      <c r="N249" s="688"/>
    </row>
    <row r="250" spans="1:14" s="1" customFormat="1" ht="12.75" customHeight="1" x14ac:dyDescent="0.2">
      <c r="A250" s="490"/>
      <c r="B250" s="491" t="s">
        <v>59</v>
      </c>
      <c r="C250" s="492" t="s">
        <v>7</v>
      </c>
      <c r="D250" s="494"/>
      <c r="E250" s="494"/>
      <c r="F250" s="512"/>
      <c r="G250" s="724"/>
      <c r="H250" s="578"/>
      <c r="I250" s="203">
        <f t="shared" si="3"/>
        <v>0</v>
      </c>
      <c r="J250" s="726" t="s">
        <v>342</v>
      </c>
      <c r="K250" s="672">
        <v>100</v>
      </c>
      <c r="L250" s="672">
        <v>100</v>
      </c>
      <c r="M250" s="672"/>
      <c r="N250" s="688"/>
    </row>
    <row r="251" spans="1:14" s="1" customFormat="1" ht="21.75" customHeight="1" x14ac:dyDescent="0.2">
      <c r="A251" s="490"/>
      <c r="B251" s="491" t="s">
        <v>59</v>
      </c>
      <c r="C251" s="492" t="s">
        <v>7</v>
      </c>
      <c r="D251" s="495"/>
      <c r="E251" s="495"/>
      <c r="F251" s="497"/>
      <c r="G251" s="724"/>
      <c r="H251" s="579"/>
      <c r="I251" s="203">
        <f t="shared" si="3"/>
        <v>0</v>
      </c>
      <c r="J251" s="727"/>
      <c r="K251" s="672"/>
      <c r="L251" s="672"/>
      <c r="M251" s="672"/>
      <c r="N251" s="688"/>
    </row>
    <row r="252" spans="1:14" s="1" customFormat="1" ht="23.25" customHeight="1" x14ac:dyDescent="0.2">
      <c r="A252" s="490" t="s">
        <v>278</v>
      </c>
      <c r="B252" s="541" t="s">
        <v>469</v>
      </c>
      <c r="C252" s="492" t="s">
        <v>7</v>
      </c>
      <c r="D252" s="493" t="s">
        <v>88</v>
      </c>
      <c r="E252" s="493" t="s">
        <v>89</v>
      </c>
      <c r="F252" s="116" t="s">
        <v>1</v>
      </c>
      <c r="G252" s="121">
        <v>232235.8</v>
      </c>
      <c r="H252" s="385">
        <v>232235.8</v>
      </c>
      <c r="I252" s="203">
        <f t="shared" si="3"/>
        <v>0</v>
      </c>
      <c r="J252" s="722" t="s">
        <v>90</v>
      </c>
      <c r="K252" s="679" t="s">
        <v>90</v>
      </c>
      <c r="L252" s="679" t="s">
        <v>90</v>
      </c>
      <c r="M252" s="679" t="s">
        <v>90</v>
      </c>
      <c r="N252" s="688"/>
    </row>
    <row r="253" spans="1:14" s="1" customFormat="1" ht="23.25" customHeight="1" x14ac:dyDescent="0.2">
      <c r="A253" s="490"/>
      <c r="B253" s="542"/>
      <c r="C253" s="492" t="s">
        <v>7</v>
      </c>
      <c r="D253" s="494"/>
      <c r="E253" s="494"/>
      <c r="F253" s="118" t="s">
        <v>2</v>
      </c>
      <c r="G253" s="124">
        <v>11611.8</v>
      </c>
      <c r="H253" s="388">
        <v>11611.8</v>
      </c>
      <c r="I253" s="203">
        <f t="shared" si="3"/>
        <v>0</v>
      </c>
      <c r="J253" s="723"/>
      <c r="K253" s="688"/>
      <c r="L253" s="688"/>
      <c r="M253" s="688"/>
      <c r="N253" s="688"/>
    </row>
    <row r="254" spans="1:14" s="1" customFormat="1" ht="23.25" customHeight="1" x14ac:dyDescent="0.2">
      <c r="A254" s="490"/>
      <c r="B254" s="542"/>
      <c r="C254" s="492" t="s">
        <v>7</v>
      </c>
      <c r="D254" s="494"/>
      <c r="E254" s="494"/>
      <c r="F254" s="118" t="s">
        <v>3</v>
      </c>
      <c r="G254" s="124">
        <v>220624</v>
      </c>
      <c r="H254" s="388">
        <v>220624</v>
      </c>
      <c r="I254" s="203">
        <f t="shared" si="3"/>
        <v>0</v>
      </c>
      <c r="J254" s="723"/>
      <c r="K254" s="688"/>
      <c r="L254" s="688"/>
      <c r="M254" s="688"/>
      <c r="N254" s="688"/>
    </row>
    <row r="255" spans="1:14" s="1" customFormat="1" ht="35.25" customHeight="1" x14ac:dyDescent="0.2">
      <c r="A255" s="529" t="s">
        <v>279</v>
      </c>
      <c r="B255" s="507" t="s">
        <v>328</v>
      </c>
      <c r="C255" s="492" t="s">
        <v>7</v>
      </c>
      <c r="D255" s="493" t="s">
        <v>88</v>
      </c>
      <c r="E255" s="493" t="s">
        <v>89</v>
      </c>
      <c r="F255" s="116" t="s">
        <v>1</v>
      </c>
      <c r="G255" s="121">
        <v>232235.8</v>
      </c>
      <c r="H255" s="385">
        <v>232235.8</v>
      </c>
      <c r="I255" s="203">
        <f t="shared" si="3"/>
        <v>0</v>
      </c>
      <c r="J255" s="726" t="s">
        <v>343</v>
      </c>
      <c r="K255" s="679">
        <v>63</v>
      </c>
      <c r="L255" s="679">
        <v>63</v>
      </c>
      <c r="M255" s="679"/>
      <c r="N255" s="688"/>
    </row>
    <row r="256" spans="1:14" s="1" customFormat="1" ht="49.5" customHeight="1" x14ac:dyDescent="0.2">
      <c r="A256" s="530"/>
      <c r="B256" s="508"/>
      <c r="C256" s="492" t="s">
        <v>7</v>
      </c>
      <c r="D256" s="494"/>
      <c r="E256" s="494"/>
      <c r="F256" s="118" t="s">
        <v>2</v>
      </c>
      <c r="G256" s="124">
        <v>11611.8</v>
      </c>
      <c r="H256" s="388">
        <v>11611.8</v>
      </c>
      <c r="I256" s="203">
        <f t="shared" si="3"/>
        <v>0</v>
      </c>
      <c r="J256" s="757"/>
      <c r="K256" s="680"/>
      <c r="L256" s="680"/>
      <c r="M256" s="680"/>
      <c r="N256" s="688"/>
    </row>
    <row r="257" spans="1:17" ht="86.25" customHeight="1" x14ac:dyDescent="0.2">
      <c r="A257" s="530"/>
      <c r="B257" s="508"/>
      <c r="C257" s="492" t="s">
        <v>7</v>
      </c>
      <c r="D257" s="494"/>
      <c r="E257" s="494"/>
      <c r="F257" s="118" t="s">
        <v>3</v>
      </c>
      <c r="G257" s="124">
        <v>220624</v>
      </c>
      <c r="H257" s="388">
        <v>220624</v>
      </c>
      <c r="I257" s="203">
        <f t="shared" si="3"/>
        <v>0</v>
      </c>
      <c r="J257" s="271" t="s">
        <v>344</v>
      </c>
      <c r="K257" s="266">
        <v>47</v>
      </c>
      <c r="L257" s="266">
        <v>47</v>
      </c>
      <c r="M257" s="266"/>
      <c r="N257" s="680"/>
    </row>
    <row r="258" spans="1:17" s="11" customFormat="1" ht="15.75" customHeight="1" x14ac:dyDescent="0.2">
      <c r="A258" s="559" t="s">
        <v>136</v>
      </c>
      <c r="B258" s="501" t="s">
        <v>186</v>
      </c>
      <c r="C258" s="479" t="s">
        <v>0</v>
      </c>
      <c r="D258" s="560" t="s">
        <v>87</v>
      </c>
      <c r="E258" s="560" t="s">
        <v>87</v>
      </c>
      <c r="F258" s="116" t="s">
        <v>1</v>
      </c>
      <c r="G258" s="121">
        <v>4072824.8999999994</v>
      </c>
      <c r="H258" s="385">
        <v>4671334.3</v>
      </c>
      <c r="I258" s="203">
        <f t="shared" si="3"/>
        <v>598509.40000000037</v>
      </c>
      <c r="J258" s="756" t="s">
        <v>90</v>
      </c>
      <c r="K258" s="677" t="s">
        <v>90</v>
      </c>
      <c r="L258" s="677" t="s">
        <v>90</v>
      </c>
      <c r="M258" s="677" t="s">
        <v>90</v>
      </c>
      <c r="N258" s="677" t="s">
        <v>90</v>
      </c>
      <c r="O258" s="151"/>
    </row>
    <row r="259" spans="1:17" s="11" customFormat="1" ht="15.75" customHeight="1" x14ac:dyDescent="0.2">
      <c r="A259" s="559"/>
      <c r="B259" s="501" t="s">
        <v>60</v>
      </c>
      <c r="C259" s="479" t="s">
        <v>0</v>
      </c>
      <c r="D259" s="560"/>
      <c r="E259" s="560"/>
      <c r="F259" s="116" t="s">
        <v>2</v>
      </c>
      <c r="G259" s="121">
        <v>3241858.0999999996</v>
      </c>
      <c r="H259" s="385">
        <v>3840367.4999999995</v>
      </c>
      <c r="I259" s="203">
        <f t="shared" si="3"/>
        <v>598509.39999999991</v>
      </c>
      <c r="J259" s="756"/>
      <c r="K259" s="678"/>
      <c r="L259" s="678"/>
      <c r="M259" s="678"/>
      <c r="N259" s="678"/>
      <c r="O259" s="151"/>
    </row>
    <row r="260" spans="1:17" s="11" customFormat="1" ht="15.75" customHeight="1" x14ac:dyDescent="0.2">
      <c r="A260" s="559"/>
      <c r="B260" s="501" t="s">
        <v>60</v>
      </c>
      <c r="C260" s="479" t="s">
        <v>0</v>
      </c>
      <c r="D260" s="560"/>
      <c r="E260" s="560"/>
      <c r="F260" s="116" t="s">
        <v>3</v>
      </c>
      <c r="G260" s="121">
        <v>830966.8</v>
      </c>
      <c r="H260" s="385">
        <v>830966.8</v>
      </c>
      <c r="I260" s="203">
        <f t="shared" si="3"/>
        <v>0</v>
      </c>
      <c r="J260" s="756"/>
      <c r="K260" s="678"/>
      <c r="L260" s="678"/>
      <c r="M260" s="678"/>
      <c r="N260" s="678"/>
      <c r="O260" s="151"/>
    </row>
    <row r="261" spans="1:17" s="11" customFormat="1" ht="15.75" customHeight="1" x14ac:dyDescent="0.2">
      <c r="A261" s="559"/>
      <c r="B261" s="501" t="s">
        <v>60</v>
      </c>
      <c r="C261" s="479" t="s">
        <v>7</v>
      </c>
      <c r="D261" s="560" t="s">
        <v>87</v>
      </c>
      <c r="E261" s="560" t="s">
        <v>87</v>
      </c>
      <c r="F261" s="116" t="s">
        <v>1</v>
      </c>
      <c r="G261" s="121">
        <v>2848209.0999999996</v>
      </c>
      <c r="H261" s="385">
        <v>3154178.4999999995</v>
      </c>
      <c r="I261" s="203">
        <f t="shared" si="3"/>
        <v>305969.39999999991</v>
      </c>
      <c r="J261" s="756"/>
      <c r="K261" s="678"/>
      <c r="L261" s="678"/>
      <c r="M261" s="678"/>
      <c r="N261" s="678"/>
      <c r="O261" s="151"/>
    </row>
    <row r="262" spans="1:17" s="11" customFormat="1" ht="15.75" customHeight="1" x14ac:dyDescent="0.2">
      <c r="A262" s="559"/>
      <c r="B262" s="501" t="s">
        <v>60</v>
      </c>
      <c r="C262" s="479" t="s">
        <v>7</v>
      </c>
      <c r="D262" s="560"/>
      <c r="E262" s="560"/>
      <c r="F262" s="116" t="s">
        <v>2</v>
      </c>
      <c r="G262" s="121">
        <v>2029325.0999999999</v>
      </c>
      <c r="H262" s="385">
        <v>2335294.4999999995</v>
      </c>
      <c r="I262" s="203">
        <f t="shared" si="3"/>
        <v>305969.39999999967</v>
      </c>
      <c r="J262" s="756"/>
      <c r="K262" s="678"/>
      <c r="L262" s="678"/>
      <c r="M262" s="678"/>
      <c r="N262" s="678"/>
      <c r="O262" s="151"/>
    </row>
    <row r="263" spans="1:17" s="11" customFormat="1" ht="15.75" customHeight="1" x14ac:dyDescent="0.2">
      <c r="A263" s="559"/>
      <c r="B263" s="501" t="s">
        <v>60</v>
      </c>
      <c r="C263" s="479" t="s">
        <v>7</v>
      </c>
      <c r="D263" s="560"/>
      <c r="E263" s="560"/>
      <c r="F263" s="116" t="s">
        <v>3</v>
      </c>
      <c r="G263" s="121">
        <v>818884</v>
      </c>
      <c r="H263" s="385">
        <v>818884</v>
      </c>
      <c r="I263" s="203">
        <f t="shared" si="3"/>
        <v>0</v>
      </c>
      <c r="J263" s="756"/>
      <c r="K263" s="678"/>
      <c r="L263" s="678"/>
      <c r="M263" s="678"/>
      <c r="N263" s="678"/>
      <c r="O263" s="151"/>
    </row>
    <row r="264" spans="1:17" s="11" customFormat="1" ht="15.75" customHeight="1" x14ac:dyDescent="0.2">
      <c r="A264" s="559"/>
      <c r="B264" s="501" t="s">
        <v>60</v>
      </c>
      <c r="C264" s="479" t="s">
        <v>9</v>
      </c>
      <c r="D264" s="560" t="s">
        <v>87</v>
      </c>
      <c r="E264" s="560" t="s">
        <v>87</v>
      </c>
      <c r="F264" s="116" t="s">
        <v>1</v>
      </c>
      <c r="G264" s="121">
        <v>1224615.8</v>
      </c>
      <c r="H264" s="385">
        <v>1517155.8</v>
      </c>
      <c r="I264" s="203">
        <f t="shared" si="3"/>
        <v>292540</v>
      </c>
      <c r="J264" s="756"/>
      <c r="K264" s="678"/>
      <c r="L264" s="678"/>
      <c r="M264" s="678"/>
      <c r="N264" s="678"/>
      <c r="O264" s="151"/>
    </row>
    <row r="265" spans="1:17" s="11" customFormat="1" ht="15.75" customHeight="1" x14ac:dyDescent="0.2">
      <c r="A265" s="559"/>
      <c r="B265" s="501" t="s">
        <v>60</v>
      </c>
      <c r="C265" s="479" t="s">
        <v>9</v>
      </c>
      <c r="D265" s="560"/>
      <c r="E265" s="560"/>
      <c r="F265" s="116" t="s">
        <v>2</v>
      </c>
      <c r="G265" s="121">
        <v>1212533</v>
      </c>
      <c r="H265" s="385">
        <v>1505073</v>
      </c>
      <c r="I265" s="203">
        <f t="shared" si="3"/>
        <v>292540</v>
      </c>
      <c r="J265" s="756"/>
      <c r="K265" s="678"/>
      <c r="L265" s="678"/>
      <c r="M265" s="678"/>
      <c r="N265" s="678"/>
      <c r="O265" s="151"/>
    </row>
    <row r="266" spans="1:17" s="11" customFormat="1" ht="21.75" customHeight="1" x14ac:dyDescent="0.2">
      <c r="A266" s="559"/>
      <c r="B266" s="501" t="s">
        <v>60</v>
      </c>
      <c r="C266" s="479" t="s">
        <v>9</v>
      </c>
      <c r="D266" s="560"/>
      <c r="E266" s="560"/>
      <c r="F266" s="116" t="s">
        <v>3</v>
      </c>
      <c r="G266" s="121">
        <v>12082.8</v>
      </c>
      <c r="H266" s="385">
        <v>12082.8</v>
      </c>
      <c r="I266" s="203">
        <f t="shared" si="3"/>
        <v>0</v>
      </c>
      <c r="J266" s="756"/>
      <c r="K266" s="678"/>
      <c r="L266" s="678"/>
      <c r="M266" s="678"/>
      <c r="N266" s="678"/>
      <c r="O266" s="151"/>
    </row>
    <row r="267" spans="1:17" ht="16.5" customHeight="1" x14ac:dyDescent="0.2">
      <c r="A267" s="490" t="s">
        <v>137</v>
      </c>
      <c r="B267" s="501" t="s">
        <v>254</v>
      </c>
      <c r="C267" s="492" t="s">
        <v>7</v>
      </c>
      <c r="D267" s="502" t="s">
        <v>87</v>
      </c>
      <c r="E267" s="502" t="s">
        <v>87</v>
      </c>
      <c r="F267" s="116" t="s">
        <v>1</v>
      </c>
      <c r="G267" s="121">
        <v>2025235.9</v>
      </c>
      <c r="H267" s="385">
        <f>H268+H269</f>
        <v>2331205.2999999993</v>
      </c>
      <c r="I267" s="203">
        <f t="shared" si="3"/>
        <v>305969.39999999944</v>
      </c>
      <c r="J267" s="730" t="s">
        <v>90</v>
      </c>
      <c r="K267" s="673" t="s">
        <v>90</v>
      </c>
      <c r="L267" s="673" t="s">
        <v>90</v>
      </c>
      <c r="M267" s="673" t="s">
        <v>90</v>
      </c>
      <c r="N267" s="673" t="s">
        <v>90</v>
      </c>
      <c r="P267" s="11"/>
    </row>
    <row r="268" spans="1:17" ht="16.5" customHeight="1" x14ac:dyDescent="0.2">
      <c r="A268" s="490"/>
      <c r="B268" s="501" t="s">
        <v>61</v>
      </c>
      <c r="C268" s="492" t="s">
        <v>7</v>
      </c>
      <c r="D268" s="502"/>
      <c r="E268" s="502"/>
      <c r="F268" s="118" t="s">
        <v>2</v>
      </c>
      <c r="G268" s="124">
        <v>2021525.0999999999</v>
      </c>
      <c r="H268" s="388">
        <v>2327494.4999999995</v>
      </c>
      <c r="I268" s="203">
        <f t="shared" si="3"/>
        <v>305969.39999999967</v>
      </c>
      <c r="J268" s="730"/>
      <c r="K268" s="674"/>
      <c r="L268" s="674"/>
      <c r="M268" s="674"/>
      <c r="N268" s="674"/>
      <c r="P268" s="11"/>
    </row>
    <row r="269" spans="1:17" ht="16.5" customHeight="1" x14ac:dyDescent="0.2">
      <c r="A269" s="490"/>
      <c r="B269" s="501" t="s">
        <v>61</v>
      </c>
      <c r="C269" s="492" t="s">
        <v>7</v>
      </c>
      <c r="D269" s="502"/>
      <c r="E269" s="502"/>
      <c r="F269" s="118" t="s">
        <v>3</v>
      </c>
      <c r="G269" s="124">
        <v>3710.8</v>
      </c>
      <c r="H269" s="388">
        <v>3710.8</v>
      </c>
      <c r="I269" s="203">
        <f t="shared" si="3"/>
        <v>0</v>
      </c>
      <c r="J269" s="730"/>
      <c r="K269" s="674"/>
      <c r="L269" s="674"/>
      <c r="M269" s="674"/>
      <c r="N269" s="674"/>
      <c r="P269" s="11"/>
    </row>
    <row r="270" spans="1:17" ht="32.25" customHeight="1" x14ac:dyDescent="0.2">
      <c r="A270" s="490" t="s">
        <v>138</v>
      </c>
      <c r="B270" s="491" t="s">
        <v>212</v>
      </c>
      <c r="C270" s="492" t="s">
        <v>7</v>
      </c>
      <c r="D270" s="493" t="s">
        <v>88</v>
      </c>
      <c r="E270" s="493" t="s">
        <v>89</v>
      </c>
      <c r="F270" s="116" t="s">
        <v>1</v>
      </c>
      <c r="G270" s="121">
        <v>269804.5</v>
      </c>
      <c r="H270" s="386">
        <v>291714.8</v>
      </c>
      <c r="I270" s="203">
        <f t="shared" si="3"/>
        <v>21910.299999999988</v>
      </c>
      <c r="J270" s="267" t="s">
        <v>345</v>
      </c>
      <c r="K270" s="370">
        <v>47000</v>
      </c>
      <c r="L270" s="368"/>
      <c r="M270" s="393"/>
      <c r="N270" s="370" t="s">
        <v>572</v>
      </c>
      <c r="O270" s="749"/>
      <c r="P270" s="750"/>
      <c r="Q270" s="750"/>
    </row>
    <row r="271" spans="1:17" ht="49.5" customHeight="1" x14ac:dyDescent="0.2">
      <c r="A271" s="490"/>
      <c r="B271" s="491" t="s">
        <v>62</v>
      </c>
      <c r="C271" s="492" t="s">
        <v>7</v>
      </c>
      <c r="D271" s="494"/>
      <c r="E271" s="494"/>
      <c r="F271" s="118" t="s">
        <v>2</v>
      </c>
      <c r="G271" s="124">
        <v>269804.5</v>
      </c>
      <c r="H271" s="388">
        <v>291714.8</v>
      </c>
      <c r="I271" s="203">
        <f t="shared" ref="I271:I334" si="4">H271-G271</f>
        <v>21910.299999999988</v>
      </c>
      <c r="J271" s="271" t="s">
        <v>346</v>
      </c>
      <c r="K271" s="310">
        <v>0</v>
      </c>
      <c r="L271" s="310">
        <v>0</v>
      </c>
      <c r="M271" s="338"/>
      <c r="N271" s="310" t="s">
        <v>569</v>
      </c>
    </row>
    <row r="272" spans="1:17" ht="57" customHeight="1" x14ac:dyDescent="0.2">
      <c r="A272" s="490" t="s">
        <v>139</v>
      </c>
      <c r="B272" s="504" t="s">
        <v>213</v>
      </c>
      <c r="C272" s="763" t="s">
        <v>7</v>
      </c>
      <c r="D272" s="743" t="s">
        <v>88</v>
      </c>
      <c r="E272" s="743" t="s">
        <v>89</v>
      </c>
      <c r="F272" s="116" t="s">
        <v>1</v>
      </c>
      <c r="G272" s="121">
        <v>65489.4</v>
      </c>
      <c r="H272" s="385">
        <v>67324.399999999994</v>
      </c>
      <c r="I272" s="203">
        <f t="shared" si="4"/>
        <v>1834.9999999999927</v>
      </c>
      <c r="J272" s="271" t="s">
        <v>347</v>
      </c>
      <c r="K272" s="266">
        <v>1</v>
      </c>
      <c r="L272" s="266">
        <v>1</v>
      </c>
      <c r="M272" s="266"/>
      <c r="N272" s="679" t="s">
        <v>589</v>
      </c>
    </row>
    <row r="273" spans="1:20" ht="68.25" customHeight="1" x14ac:dyDescent="0.2">
      <c r="A273" s="490"/>
      <c r="B273" s="504" t="s">
        <v>63</v>
      </c>
      <c r="C273" s="763" t="s">
        <v>7</v>
      </c>
      <c r="D273" s="744"/>
      <c r="E273" s="744"/>
      <c r="F273" s="118" t="s">
        <v>2</v>
      </c>
      <c r="G273" s="124">
        <v>65489.4</v>
      </c>
      <c r="H273" s="388">
        <v>67324.399999999994</v>
      </c>
      <c r="I273" s="203">
        <f t="shared" si="4"/>
        <v>1834.9999999999927</v>
      </c>
      <c r="J273" s="271" t="s">
        <v>166</v>
      </c>
      <c r="K273" s="266">
        <v>100</v>
      </c>
      <c r="L273" s="266">
        <v>100</v>
      </c>
      <c r="M273" s="266"/>
      <c r="N273" s="680"/>
    </row>
    <row r="274" spans="1:20" s="21" customFormat="1" ht="75" x14ac:dyDescent="0.2">
      <c r="A274" s="490" t="s">
        <v>140</v>
      </c>
      <c r="B274" s="741" t="s">
        <v>470</v>
      </c>
      <c r="C274" s="763" t="s">
        <v>7</v>
      </c>
      <c r="D274" s="743" t="s">
        <v>476</v>
      </c>
      <c r="E274" s="743" t="s">
        <v>89</v>
      </c>
      <c r="F274" s="143" t="s">
        <v>1</v>
      </c>
      <c r="G274" s="121">
        <v>305575</v>
      </c>
      <c r="H274" s="386">
        <v>305575</v>
      </c>
      <c r="I274" s="203">
        <f t="shared" si="4"/>
        <v>0</v>
      </c>
      <c r="J274" s="267" t="s">
        <v>483</v>
      </c>
      <c r="K274" s="266">
        <v>30536</v>
      </c>
      <c r="L274" s="266">
        <v>30536</v>
      </c>
      <c r="M274" s="266" t="s">
        <v>606</v>
      </c>
      <c r="N274" s="679" t="s">
        <v>607</v>
      </c>
      <c r="O274" s="151"/>
      <c r="P274" s="1"/>
      <c r="Q274" s="1"/>
      <c r="R274" s="1"/>
      <c r="S274" s="1"/>
      <c r="T274" s="1"/>
    </row>
    <row r="275" spans="1:20" s="21" customFormat="1" ht="51" customHeight="1" x14ac:dyDescent="0.2">
      <c r="A275" s="529"/>
      <c r="B275" s="764"/>
      <c r="C275" s="765" t="s">
        <v>7</v>
      </c>
      <c r="D275" s="744"/>
      <c r="E275" s="744"/>
      <c r="F275" s="164" t="s">
        <v>2</v>
      </c>
      <c r="G275" s="162">
        <v>305575</v>
      </c>
      <c r="H275" s="382">
        <v>305575</v>
      </c>
      <c r="I275" s="203">
        <f t="shared" si="4"/>
        <v>0</v>
      </c>
      <c r="J275" s="278" t="s">
        <v>484</v>
      </c>
      <c r="K275" s="268">
        <v>100</v>
      </c>
      <c r="L275" s="266">
        <v>100</v>
      </c>
      <c r="M275" s="266"/>
      <c r="N275" s="680"/>
      <c r="O275" s="151"/>
      <c r="P275" s="1"/>
      <c r="Q275" s="1"/>
      <c r="R275" s="1"/>
      <c r="S275" s="1"/>
      <c r="T275" s="1"/>
    </row>
    <row r="276" spans="1:20" s="21" customFormat="1" ht="51" customHeight="1" x14ac:dyDescent="0.2">
      <c r="A276" s="490" t="s">
        <v>141</v>
      </c>
      <c r="B276" s="741" t="s">
        <v>532</v>
      </c>
      <c r="C276" s="507" t="s">
        <v>7</v>
      </c>
      <c r="D276" s="740" t="s">
        <v>698</v>
      </c>
      <c r="E276" s="743" t="s">
        <v>89</v>
      </c>
      <c r="F276" s="165" t="s">
        <v>1</v>
      </c>
      <c r="G276" s="121">
        <v>0</v>
      </c>
      <c r="H276" s="403">
        <f>H277</f>
        <v>14068</v>
      </c>
      <c r="I276" s="203">
        <f t="shared" si="4"/>
        <v>14068</v>
      </c>
      <c r="J276" s="267" t="s">
        <v>692</v>
      </c>
      <c r="K276" s="357">
        <v>4</v>
      </c>
      <c r="L276" s="357">
        <v>4</v>
      </c>
      <c r="M276" s="357"/>
      <c r="N276" s="679" t="s">
        <v>608</v>
      </c>
      <c r="O276" s="151"/>
      <c r="P276" s="1"/>
      <c r="Q276" s="1"/>
      <c r="R276" s="1"/>
      <c r="S276" s="1"/>
      <c r="T276" s="1"/>
    </row>
    <row r="277" spans="1:20" s="21" customFormat="1" ht="51" customHeight="1" x14ac:dyDescent="0.2">
      <c r="A277" s="490"/>
      <c r="B277" s="742"/>
      <c r="C277" s="509"/>
      <c r="D277" s="740"/>
      <c r="E277" s="744"/>
      <c r="F277" s="163" t="s">
        <v>2</v>
      </c>
      <c r="G277" s="124">
        <v>0</v>
      </c>
      <c r="H277" s="404">
        <f>'[3]Приложение 9 '!$E$374</f>
        <v>14068</v>
      </c>
      <c r="I277" s="203">
        <f t="shared" si="4"/>
        <v>14068</v>
      </c>
      <c r="J277" s="363" t="s">
        <v>666</v>
      </c>
      <c r="K277" s="357">
        <v>100</v>
      </c>
      <c r="L277" s="357">
        <v>100</v>
      </c>
      <c r="M277" s="357"/>
      <c r="N277" s="680"/>
      <c r="O277" s="151"/>
      <c r="P277" s="1"/>
      <c r="Q277" s="1"/>
      <c r="R277" s="1"/>
      <c r="S277" s="1"/>
      <c r="T277" s="1"/>
    </row>
    <row r="278" spans="1:20" ht="158.25" customHeight="1" x14ac:dyDescent="0.2">
      <c r="A278" s="490" t="s">
        <v>142</v>
      </c>
      <c r="B278" s="491" t="s">
        <v>214</v>
      </c>
      <c r="C278" s="492" t="s">
        <v>7</v>
      </c>
      <c r="D278" s="493" t="s">
        <v>88</v>
      </c>
      <c r="E278" s="493" t="s">
        <v>89</v>
      </c>
      <c r="F278" s="116" t="s">
        <v>1</v>
      </c>
      <c r="G278" s="121">
        <v>543856.69999999995</v>
      </c>
      <c r="H278" s="386">
        <v>599856.69999999995</v>
      </c>
      <c r="I278" s="203">
        <f t="shared" si="4"/>
        <v>56000</v>
      </c>
      <c r="J278" s="267" t="s">
        <v>348</v>
      </c>
      <c r="K278" s="266">
        <v>97</v>
      </c>
      <c r="L278" s="266">
        <v>63</v>
      </c>
      <c r="M278" s="679" t="s">
        <v>643</v>
      </c>
      <c r="N278" s="679" t="s">
        <v>584</v>
      </c>
    </row>
    <row r="279" spans="1:20" ht="51" customHeight="1" x14ac:dyDescent="0.2">
      <c r="A279" s="490"/>
      <c r="B279" s="491" t="s">
        <v>64</v>
      </c>
      <c r="C279" s="492" t="s">
        <v>7</v>
      </c>
      <c r="D279" s="494"/>
      <c r="E279" s="494"/>
      <c r="F279" s="118" t="s">
        <v>2</v>
      </c>
      <c r="G279" s="124">
        <v>543856.69999999995</v>
      </c>
      <c r="H279" s="388">
        <v>599856.69999999995</v>
      </c>
      <c r="I279" s="203">
        <f t="shared" si="4"/>
        <v>56000</v>
      </c>
      <c r="J279" s="271" t="s">
        <v>349</v>
      </c>
      <c r="K279" s="266">
        <v>100</v>
      </c>
      <c r="L279" s="272">
        <f>L278/K278</f>
        <v>0.64948453608247425</v>
      </c>
      <c r="M279" s="680"/>
      <c r="N279" s="680"/>
    </row>
    <row r="280" spans="1:20" ht="45" customHeight="1" x14ac:dyDescent="0.2">
      <c r="A280" s="490" t="s">
        <v>143</v>
      </c>
      <c r="B280" s="491" t="s">
        <v>215</v>
      </c>
      <c r="C280" s="492" t="s">
        <v>7</v>
      </c>
      <c r="D280" s="493" t="s">
        <v>88</v>
      </c>
      <c r="E280" s="493" t="s">
        <v>89</v>
      </c>
      <c r="F280" s="116" t="s">
        <v>1</v>
      </c>
      <c r="G280" s="121">
        <v>571545.99999999988</v>
      </c>
      <c r="H280" s="386">
        <v>752571.69999999984</v>
      </c>
      <c r="I280" s="203">
        <f t="shared" si="4"/>
        <v>181025.69999999995</v>
      </c>
      <c r="J280" s="267" t="s">
        <v>350</v>
      </c>
      <c r="K280" s="312">
        <v>61</v>
      </c>
      <c r="L280" s="312" t="s">
        <v>672</v>
      </c>
      <c r="M280" s="310"/>
      <c r="N280" s="679" t="s">
        <v>587</v>
      </c>
      <c r="O280" s="539"/>
      <c r="P280" s="540"/>
      <c r="Q280" s="540"/>
    </row>
    <row r="281" spans="1:20" ht="45" customHeight="1" x14ac:dyDescent="0.2">
      <c r="A281" s="490"/>
      <c r="B281" s="491" t="s">
        <v>65</v>
      </c>
      <c r="C281" s="492" t="s">
        <v>7</v>
      </c>
      <c r="D281" s="494"/>
      <c r="E281" s="494"/>
      <c r="F281" s="118" t="s">
        <v>2</v>
      </c>
      <c r="G281" s="124">
        <v>571545.99999999988</v>
      </c>
      <c r="H281" s="388">
        <v>752571.69999999984</v>
      </c>
      <c r="I281" s="203">
        <f t="shared" si="4"/>
        <v>181025.69999999995</v>
      </c>
      <c r="J281" s="271" t="s">
        <v>351</v>
      </c>
      <c r="K281" s="310">
        <v>9</v>
      </c>
      <c r="L281" s="310" t="s">
        <v>673</v>
      </c>
      <c r="M281" s="310"/>
      <c r="N281" s="680"/>
    </row>
    <row r="282" spans="1:20" ht="42" customHeight="1" x14ac:dyDescent="0.2">
      <c r="A282" s="490" t="s">
        <v>144</v>
      </c>
      <c r="B282" s="491" t="s">
        <v>216</v>
      </c>
      <c r="C282" s="492" t="s">
        <v>7</v>
      </c>
      <c r="D282" s="493" t="s">
        <v>88</v>
      </c>
      <c r="E282" s="493" t="s">
        <v>89</v>
      </c>
      <c r="F282" s="116" t="s">
        <v>1</v>
      </c>
      <c r="G282" s="121">
        <v>6578.9</v>
      </c>
      <c r="H282" s="386">
        <v>9665.4</v>
      </c>
      <c r="I282" s="203">
        <f t="shared" si="4"/>
        <v>3086.5</v>
      </c>
      <c r="J282" s="267" t="s">
        <v>352</v>
      </c>
      <c r="K282" s="268">
        <v>250</v>
      </c>
      <c r="L282" s="268">
        <v>216</v>
      </c>
      <c r="M282" s="266"/>
      <c r="N282" s="679" t="s">
        <v>591</v>
      </c>
    </row>
    <row r="283" spans="1:20" ht="42" customHeight="1" x14ac:dyDescent="0.2">
      <c r="A283" s="490"/>
      <c r="B283" s="491" t="s">
        <v>66</v>
      </c>
      <c r="C283" s="492" t="s">
        <v>7</v>
      </c>
      <c r="D283" s="494"/>
      <c r="E283" s="494"/>
      <c r="F283" s="118" t="s">
        <v>2</v>
      </c>
      <c r="G283" s="124">
        <v>6578.9</v>
      </c>
      <c r="H283" s="388">
        <v>9665.4</v>
      </c>
      <c r="I283" s="203">
        <f t="shared" si="4"/>
        <v>3086.5</v>
      </c>
      <c r="J283" s="271" t="s">
        <v>353</v>
      </c>
      <c r="K283" s="266">
        <v>100</v>
      </c>
      <c r="L283" s="272">
        <f>L282/K282</f>
        <v>0.86399999999999999</v>
      </c>
      <c r="M283" s="266"/>
      <c r="N283" s="680"/>
    </row>
    <row r="284" spans="1:20" ht="37.5" customHeight="1" x14ac:dyDescent="0.3">
      <c r="A284" s="490" t="s">
        <v>145</v>
      </c>
      <c r="B284" s="491" t="s">
        <v>217</v>
      </c>
      <c r="C284" s="492" t="s">
        <v>7</v>
      </c>
      <c r="D284" s="493" t="s">
        <v>88</v>
      </c>
      <c r="E284" s="493" t="s">
        <v>89</v>
      </c>
      <c r="F284" s="116" t="s">
        <v>1</v>
      </c>
      <c r="G284" s="121">
        <v>92174</v>
      </c>
      <c r="H284" s="385">
        <f>H285</f>
        <v>89966.599999999991</v>
      </c>
      <c r="I284" s="203">
        <f t="shared" si="4"/>
        <v>-2207.4000000000087</v>
      </c>
      <c r="J284" s="271" t="s">
        <v>426</v>
      </c>
      <c r="K284" s="370">
        <v>7087</v>
      </c>
      <c r="L284" s="368"/>
      <c r="M284" s="394"/>
      <c r="N284" s="679" t="s">
        <v>572</v>
      </c>
    </row>
    <row r="285" spans="1:20" ht="33.75" customHeight="1" x14ac:dyDescent="0.2">
      <c r="A285" s="490"/>
      <c r="B285" s="491" t="s">
        <v>67</v>
      </c>
      <c r="C285" s="492" t="s">
        <v>7</v>
      </c>
      <c r="D285" s="494"/>
      <c r="E285" s="494"/>
      <c r="F285" s="496" t="s">
        <v>2</v>
      </c>
      <c r="G285" s="724">
        <v>92174</v>
      </c>
      <c r="H285" s="577">
        <v>89966.599999999991</v>
      </c>
      <c r="I285" s="203">
        <f t="shared" si="4"/>
        <v>-2207.4000000000087</v>
      </c>
      <c r="J285" s="376" t="s">
        <v>226</v>
      </c>
      <c r="K285" s="369">
        <v>1400</v>
      </c>
      <c r="L285" s="371"/>
      <c r="M285" s="369"/>
      <c r="N285" s="680"/>
    </row>
    <row r="286" spans="1:20" ht="18.75" customHeight="1" x14ac:dyDescent="0.2">
      <c r="A286" s="490"/>
      <c r="B286" s="491" t="s">
        <v>67</v>
      </c>
      <c r="C286" s="492" t="s">
        <v>7</v>
      </c>
      <c r="D286" s="494"/>
      <c r="E286" s="494"/>
      <c r="F286" s="512"/>
      <c r="G286" s="724"/>
      <c r="H286" s="578"/>
      <c r="I286" s="203">
        <f t="shared" si="4"/>
        <v>0</v>
      </c>
      <c r="J286" s="726" t="s">
        <v>354</v>
      </c>
      <c r="K286" s="679">
        <v>98</v>
      </c>
      <c r="L286" s="679">
        <v>98</v>
      </c>
      <c r="M286" s="679"/>
      <c r="N286" s="679" t="s">
        <v>569</v>
      </c>
    </row>
    <row r="287" spans="1:20" ht="15" customHeight="1" x14ac:dyDescent="0.2">
      <c r="A287" s="490"/>
      <c r="B287" s="491" t="s">
        <v>67</v>
      </c>
      <c r="C287" s="492" t="s">
        <v>7</v>
      </c>
      <c r="D287" s="495"/>
      <c r="E287" s="495"/>
      <c r="F287" s="497"/>
      <c r="G287" s="724"/>
      <c r="H287" s="579"/>
      <c r="I287" s="203">
        <f t="shared" si="4"/>
        <v>0</v>
      </c>
      <c r="J287" s="727"/>
      <c r="K287" s="680"/>
      <c r="L287" s="680"/>
      <c r="M287" s="680"/>
      <c r="N287" s="680"/>
    </row>
    <row r="288" spans="1:20" ht="17.25" customHeight="1" x14ac:dyDescent="0.2">
      <c r="A288" s="490" t="s">
        <v>146</v>
      </c>
      <c r="B288" s="491" t="s">
        <v>218</v>
      </c>
      <c r="C288" s="492" t="s">
        <v>7</v>
      </c>
      <c r="D288" s="493" t="s">
        <v>88</v>
      </c>
      <c r="E288" s="493" t="s">
        <v>89</v>
      </c>
      <c r="F288" s="116" t="s">
        <v>1</v>
      </c>
      <c r="G288" s="121">
        <v>3710.8</v>
      </c>
      <c r="H288" s="385">
        <v>3710.8</v>
      </c>
      <c r="I288" s="203">
        <f t="shared" si="4"/>
        <v>0</v>
      </c>
      <c r="J288" s="726" t="s">
        <v>167</v>
      </c>
      <c r="K288" s="672">
        <v>377</v>
      </c>
      <c r="L288" s="681"/>
      <c r="M288" s="681" t="s">
        <v>696</v>
      </c>
      <c r="N288" s="682" t="s">
        <v>592</v>
      </c>
    </row>
    <row r="289" spans="1:15" ht="22.5" customHeight="1" x14ac:dyDescent="0.2">
      <c r="A289" s="490"/>
      <c r="B289" s="491" t="s">
        <v>68</v>
      </c>
      <c r="C289" s="492" t="s">
        <v>7</v>
      </c>
      <c r="D289" s="494"/>
      <c r="E289" s="494"/>
      <c r="F289" s="118" t="s">
        <v>2</v>
      </c>
      <c r="G289" s="124">
        <v>0</v>
      </c>
      <c r="H289" s="388">
        <v>0</v>
      </c>
      <c r="I289" s="203">
        <f t="shared" si="4"/>
        <v>0</v>
      </c>
      <c r="J289" s="727"/>
      <c r="K289" s="672"/>
      <c r="L289" s="681"/>
      <c r="M289" s="681"/>
      <c r="N289" s="683"/>
    </row>
    <row r="290" spans="1:15" ht="37.5" customHeight="1" x14ac:dyDescent="0.2">
      <c r="A290" s="490"/>
      <c r="B290" s="491" t="s">
        <v>68</v>
      </c>
      <c r="C290" s="492" t="s">
        <v>7</v>
      </c>
      <c r="D290" s="494"/>
      <c r="E290" s="494"/>
      <c r="F290" s="118" t="s">
        <v>3</v>
      </c>
      <c r="G290" s="124">
        <v>3710.8</v>
      </c>
      <c r="H290" s="382">
        <v>3710.8</v>
      </c>
      <c r="I290" s="203">
        <f t="shared" si="4"/>
        <v>0</v>
      </c>
      <c r="J290" s="267" t="s">
        <v>355</v>
      </c>
      <c r="K290" s="358">
        <v>0</v>
      </c>
      <c r="L290" s="368"/>
      <c r="M290" s="368"/>
      <c r="N290" s="684"/>
    </row>
    <row r="291" spans="1:15" ht="51" customHeight="1" x14ac:dyDescent="0.2">
      <c r="A291" s="490" t="s">
        <v>557</v>
      </c>
      <c r="B291" s="491" t="s">
        <v>219</v>
      </c>
      <c r="C291" s="492" t="s">
        <v>7</v>
      </c>
      <c r="D291" s="493" t="s">
        <v>88</v>
      </c>
      <c r="E291" s="493" t="s">
        <v>89</v>
      </c>
      <c r="F291" s="116" t="s">
        <v>1</v>
      </c>
      <c r="G291" s="121">
        <v>159550.6</v>
      </c>
      <c r="H291" s="386">
        <v>161471.4</v>
      </c>
      <c r="I291" s="203">
        <f t="shared" si="4"/>
        <v>1920.7999999999884</v>
      </c>
      <c r="J291" s="267" t="s">
        <v>356</v>
      </c>
      <c r="K291" s="268">
        <v>58</v>
      </c>
      <c r="L291" s="268">
        <v>58</v>
      </c>
      <c r="M291" s="268"/>
      <c r="N291" s="268" t="s">
        <v>593</v>
      </c>
    </row>
    <row r="292" spans="1:15" ht="55.5" customHeight="1" x14ac:dyDescent="0.2">
      <c r="A292" s="490"/>
      <c r="B292" s="491" t="s">
        <v>69</v>
      </c>
      <c r="C292" s="492" t="s">
        <v>7</v>
      </c>
      <c r="D292" s="494"/>
      <c r="E292" s="494"/>
      <c r="F292" s="118" t="s">
        <v>2</v>
      </c>
      <c r="G292" s="124">
        <v>159550.6</v>
      </c>
      <c r="H292" s="382">
        <v>161471.4</v>
      </c>
      <c r="I292" s="203">
        <f t="shared" si="4"/>
        <v>1920.7999999999884</v>
      </c>
      <c r="J292" s="267" t="s">
        <v>357</v>
      </c>
      <c r="K292" s="312">
        <v>5</v>
      </c>
      <c r="L292" s="285">
        <v>5.8</v>
      </c>
      <c r="M292" s="312"/>
      <c r="N292" s="312" t="s">
        <v>612</v>
      </c>
    </row>
    <row r="293" spans="1:15" ht="47.25" customHeight="1" x14ac:dyDescent="0.2">
      <c r="A293" s="490" t="s">
        <v>444</v>
      </c>
      <c r="B293" s="491" t="s">
        <v>220</v>
      </c>
      <c r="C293" s="492" t="s">
        <v>7</v>
      </c>
      <c r="D293" s="493" t="s">
        <v>88</v>
      </c>
      <c r="E293" s="493" t="s">
        <v>89</v>
      </c>
      <c r="F293" s="116" t="s">
        <v>1</v>
      </c>
      <c r="G293" s="121">
        <v>3750</v>
      </c>
      <c r="H293" s="382">
        <v>3750</v>
      </c>
      <c r="I293" s="203">
        <f t="shared" si="4"/>
        <v>0</v>
      </c>
      <c r="J293" s="267" t="s">
        <v>352</v>
      </c>
      <c r="K293" s="268">
        <v>150</v>
      </c>
      <c r="L293" s="268">
        <v>15</v>
      </c>
      <c r="M293" s="268" t="s">
        <v>617</v>
      </c>
      <c r="N293" s="679" t="s">
        <v>591</v>
      </c>
    </row>
    <row r="294" spans="1:15" ht="62.25" customHeight="1" x14ac:dyDescent="0.2">
      <c r="A294" s="490"/>
      <c r="B294" s="491" t="s">
        <v>70</v>
      </c>
      <c r="C294" s="492" t="s">
        <v>7</v>
      </c>
      <c r="D294" s="494"/>
      <c r="E294" s="494"/>
      <c r="F294" s="118" t="s">
        <v>2</v>
      </c>
      <c r="G294" s="124">
        <v>3750</v>
      </c>
      <c r="H294" s="388">
        <v>3750</v>
      </c>
      <c r="I294" s="203">
        <f t="shared" si="4"/>
        <v>0</v>
      </c>
      <c r="J294" s="271" t="s">
        <v>353</v>
      </c>
      <c r="K294" s="266">
        <v>100</v>
      </c>
      <c r="L294" s="272">
        <f>L293/K293</f>
        <v>0.1</v>
      </c>
      <c r="M294" s="266"/>
      <c r="N294" s="680"/>
    </row>
    <row r="295" spans="1:15" ht="50.25" customHeight="1" x14ac:dyDescent="0.2">
      <c r="A295" s="490" t="s">
        <v>558</v>
      </c>
      <c r="B295" s="565" t="s">
        <v>337</v>
      </c>
      <c r="C295" s="492" t="s">
        <v>7</v>
      </c>
      <c r="D295" s="731" t="s">
        <v>88</v>
      </c>
      <c r="E295" s="731" t="s">
        <v>89</v>
      </c>
      <c r="F295" s="116" t="s">
        <v>1</v>
      </c>
      <c r="G295" s="121">
        <v>3200</v>
      </c>
      <c r="H295" s="386">
        <v>3200</v>
      </c>
      <c r="I295" s="203">
        <f t="shared" si="4"/>
        <v>0</v>
      </c>
      <c r="J295" s="267" t="s">
        <v>358</v>
      </c>
      <c r="K295" s="273">
        <v>54</v>
      </c>
      <c r="L295" s="273" t="s">
        <v>565</v>
      </c>
      <c r="M295" s="685"/>
      <c r="N295" s="685" t="s">
        <v>613</v>
      </c>
    </row>
    <row r="296" spans="1:15" ht="72.75" customHeight="1" x14ac:dyDescent="0.2">
      <c r="A296" s="529"/>
      <c r="B296" s="566"/>
      <c r="C296" s="762" t="s">
        <v>7</v>
      </c>
      <c r="D296" s="731"/>
      <c r="E296" s="731"/>
      <c r="F296" s="164" t="s">
        <v>2</v>
      </c>
      <c r="G296" s="162">
        <v>3200</v>
      </c>
      <c r="H296" s="382">
        <v>3200</v>
      </c>
      <c r="I296" s="203">
        <f t="shared" si="4"/>
        <v>0</v>
      </c>
      <c r="J296" s="267" t="s">
        <v>359</v>
      </c>
      <c r="K296" s="273">
        <v>38</v>
      </c>
      <c r="L296" s="273" t="s">
        <v>565</v>
      </c>
      <c r="M296" s="686"/>
      <c r="N296" s="686"/>
    </row>
    <row r="297" spans="1:15" ht="25.5" x14ac:dyDescent="0.2">
      <c r="A297" s="490" t="s">
        <v>556</v>
      </c>
      <c r="B297" s="504" t="s">
        <v>536</v>
      </c>
      <c r="C297" s="507" t="s">
        <v>7</v>
      </c>
      <c r="D297" s="732" t="s">
        <v>667</v>
      </c>
      <c r="E297" s="731" t="s">
        <v>89</v>
      </c>
      <c r="F297" s="165" t="s">
        <v>1</v>
      </c>
      <c r="G297" s="121">
        <v>0</v>
      </c>
      <c r="H297" s="385">
        <v>5208</v>
      </c>
      <c r="I297" s="203">
        <f t="shared" si="4"/>
        <v>5208</v>
      </c>
      <c r="J297" s="267" t="s">
        <v>662</v>
      </c>
      <c r="K297" s="266">
        <v>400</v>
      </c>
      <c r="L297" s="266">
        <v>0</v>
      </c>
      <c r="M297" s="679" t="s">
        <v>663</v>
      </c>
      <c r="N297" s="685" t="s">
        <v>607</v>
      </c>
    </row>
    <row r="298" spans="1:15" ht="38.25" x14ac:dyDescent="0.2">
      <c r="A298" s="490"/>
      <c r="B298" s="504"/>
      <c r="C298" s="509"/>
      <c r="D298" s="733"/>
      <c r="E298" s="731"/>
      <c r="F298" s="164" t="s">
        <v>2</v>
      </c>
      <c r="G298" s="124">
        <v>0</v>
      </c>
      <c r="H298" s="388">
        <v>5208</v>
      </c>
      <c r="I298" s="203">
        <f t="shared" si="4"/>
        <v>5208</v>
      </c>
      <c r="J298" s="278" t="s">
        <v>664</v>
      </c>
      <c r="K298" s="266">
        <v>100</v>
      </c>
      <c r="L298" s="266">
        <v>0</v>
      </c>
      <c r="M298" s="680"/>
      <c r="N298" s="687"/>
    </row>
    <row r="299" spans="1:15" ht="51" x14ac:dyDescent="0.2">
      <c r="A299" s="490" t="s">
        <v>559</v>
      </c>
      <c r="B299" s="504" t="s">
        <v>537</v>
      </c>
      <c r="C299" s="496" t="s">
        <v>7</v>
      </c>
      <c r="D299" s="732" t="s">
        <v>667</v>
      </c>
      <c r="E299" s="731" t="s">
        <v>89</v>
      </c>
      <c r="F299" s="165" t="s">
        <v>1</v>
      </c>
      <c r="G299" s="121">
        <v>0</v>
      </c>
      <c r="H299" s="385">
        <v>4779.3999999999996</v>
      </c>
      <c r="I299" s="203">
        <f t="shared" si="4"/>
        <v>4779.3999999999996</v>
      </c>
      <c r="J299" s="267" t="s">
        <v>665</v>
      </c>
      <c r="K299" s="266">
        <v>15</v>
      </c>
      <c r="L299" s="266">
        <v>0</v>
      </c>
      <c r="M299" s="679" t="s">
        <v>691</v>
      </c>
      <c r="N299" s="687"/>
    </row>
    <row r="300" spans="1:15" ht="51" x14ac:dyDescent="0.2">
      <c r="A300" s="490"/>
      <c r="B300" s="504"/>
      <c r="C300" s="497"/>
      <c r="D300" s="733"/>
      <c r="E300" s="731"/>
      <c r="F300" s="164" t="s">
        <v>2</v>
      </c>
      <c r="G300" s="124">
        <v>0</v>
      </c>
      <c r="H300" s="388">
        <v>4779.3999999999996</v>
      </c>
      <c r="I300" s="203">
        <f t="shared" si="4"/>
        <v>4779.3999999999996</v>
      </c>
      <c r="J300" s="278" t="s">
        <v>666</v>
      </c>
      <c r="K300" s="266">
        <v>100</v>
      </c>
      <c r="L300" s="266">
        <v>0</v>
      </c>
      <c r="M300" s="680"/>
      <c r="N300" s="686"/>
    </row>
    <row r="301" spans="1:15" ht="19.5" customHeight="1" x14ac:dyDescent="0.2">
      <c r="A301" s="529" t="s">
        <v>281</v>
      </c>
      <c r="B301" s="569" t="s">
        <v>269</v>
      </c>
      <c r="C301" s="492" t="s">
        <v>7</v>
      </c>
      <c r="D301" s="493" t="s">
        <v>88</v>
      </c>
      <c r="E301" s="493" t="s">
        <v>89</v>
      </c>
      <c r="F301" s="116" t="s">
        <v>1</v>
      </c>
      <c r="G301" s="121">
        <f>G303</f>
        <v>486557.5</v>
      </c>
      <c r="H301" s="385">
        <v>486557.5</v>
      </c>
      <c r="I301" s="203">
        <f t="shared" si="4"/>
        <v>0</v>
      </c>
      <c r="J301" s="730" t="s">
        <v>90</v>
      </c>
      <c r="K301" s="673" t="s">
        <v>90</v>
      </c>
      <c r="L301" s="673" t="s">
        <v>90</v>
      </c>
      <c r="M301" s="673" t="s">
        <v>90</v>
      </c>
      <c r="N301" s="673" t="s">
        <v>90</v>
      </c>
    </row>
    <row r="302" spans="1:15" ht="19.5" customHeight="1" x14ac:dyDescent="0.2">
      <c r="A302" s="530"/>
      <c r="B302" s="570"/>
      <c r="C302" s="492" t="s">
        <v>7</v>
      </c>
      <c r="D302" s="494"/>
      <c r="E302" s="494"/>
      <c r="F302" s="118" t="s">
        <v>2</v>
      </c>
      <c r="G302" s="124">
        <v>0</v>
      </c>
      <c r="H302" s="388">
        <v>0</v>
      </c>
      <c r="I302" s="203">
        <f t="shared" si="4"/>
        <v>0</v>
      </c>
      <c r="J302" s="730"/>
      <c r="K302" s="674"/>
      <c r="L302" s="674"/>
      <c r="M302" s="674"/>
      <c r="N302" s="674"/>
    </row>
    <row r="303" spans="1:15" ht="19.5" customHeight="1" x14ac:dyDescent="0.2">
      <c r="A303" s="530"/>
      <c r="B303" s="570"/>
      <c r="C303" s="492" t="s">
        <v>7</v>
      </c>
      <c r="D303" s="494"/>
      <c r="E303" s="494"/>
      <c r="F303" s="118" t="s">
        <v>3</v>
      </c>
      <c r="G303" s="124">
        <v>486557.5</v>
      </c>
      <c r="H303" s="388">
        <v>486557.5</v>
      </c>
      <c r="I303" s="203">
        <f t="shared" si="4"/>
        <v>0</v>
      </c>
      <c r="J303" s="730"/>
      <c r="K303" s="674"/>
      <c r="L303" s="674"/>
      <c r="M303" s="674"/>
      <c r="N303" s="674"/>
    </row>
    <row r="304" spans="1:15" ht="99.75" customHeight="1" x14ac:dyDescent="0.2">
      <c r="A304" s="529" t="s">
        <v>282</v>
      </c>
      <c r="B304" s="567" t="s">
        <v>329</v>
      </c>
      <c r="C304" s="492" t="s">
        <v>7</v>
      </c>
      <c r="D304" s="493" t="s">
        <v>88</v>
      </c>
      <c r="E304" s="493" t="s">
        <v>89</v>
      </c>
      <c r="F304" s="116" t="s">
        <v>1</v>
      </c>
      <c r="G304" s="121">
        <v>486557.5</v>
      </c>
      <c r="H304" s="385">
        <v>486557.5</v>
      </c>
      <c r="I304" s="203">
        <f t="shared" si="4"/>
        <v>0</v>
      </c>
      <c r="J304" s="726" t="s">
        <v>317</v>
      </c>
      <c r="K304" s="672">
        <v>57</v>
      </c>
      <c r="L304" s="679">
        <v>25</v>
      </c>
      <c r="M304" s="679" t="s">
        <v>644</v>
      </c>
      <c r="N304" s="679" t="s">
        <v>584</v>
      </c>
      <c r="O304" s="749"/>
    </row>
    <row r="305" spans="1:15" ht="111.75" customHeight="1" x14ac:dyDescent="0.2">
      <c r="A305" s="530"/>
      <c r="B305" s="568"/>
      <c r="C305" s="492" t="s">
        <v>7</v>
      </c>
      <c r="D305" s="494"/>
      <c r="E305" s="494"/>
      <c r="F305" s="118" t="s">
        <v>2</v>
      </c>
      <c r="G305" s="124">
        <v>0</v>
      </c>
      <c r="H305" s="388">
        <v>0</v>
      </c>
      <c r="I305" s="203">
        <f t="shared" si="4"/>
        <v>0</v>
      </c>
      <c r="J305" s="727"/>
      <c r="K305" s="672"/>
      <c r="L305" s="680"/>
      <c r="M305" s="688"/>
      <c r="N305" s="688"/>
      <c r="O305" s="749"/>
    </row>
    <row r="306" spans="1:15" ht="60.75" customHeight="1" x14ac:dyDescent="0.2">
      <c r="A306" s="530"/>
      <c r="B306" s="568"/>
      <c r="C306" s="492" t="s">
        <v>7</v>
      </c>
      <c r="D306" s="494"/>
      <c r="E306" s="494"/>
      <c r="F306" s="118" t="s">
        <v>3</v>
      </c>
      <c r="G306" s="124">
        <v>486557.5</v>
      </c>
      <c r="H306" s="382">
        <v>486557.5</v>
      </c>
      <c r="I306" s="203">
        <f t="shared" si="4"/>
        <v>0</v>
      </c>
      <c r="J306" s="267" t="s">
        <v>349</v>
      </c>
      <c r="K306" s="268">
        <v>100</v>
      </c>
      <c r="L306" s="270">
        <f>L304/K304</f>
        <v>0.43859649122807015</v>
      </c>
      <c r="M306" s="680"/>
      <c r="N306" s="680"/>
    </row>
    <row r="307" spans="1:15" ht="22.5" customHeight="1" x14ac:dyDescent="0.2">
      <c r="A307" s="529" t="s">
        <v>283</v>
      </c>
      <c r="B307" s="569" t="s">
        <v>270</v>
      </c>
      <c r="C307" s="492" t="s">
        <v>7</v>
      </c>
      <c r="D307" s="493" t="s">
        <v>88</v>
      </c>
      <c r="E307" s="493" t="s">
        <v>89</v>
      </c>
      <c r="F307" s="116" t="s">
        <v>1</v>
      </c>
      <c r="G307" s="121">
        <v>202230.7</v>
      </c>
      <c r="H307" s="385">
        <v>202230.7</v>
      </c>
      <c r="I307" s="203">
        <f t="shared" si="4"/>
        <v>0</v>
      </c>
      <c r="J307" s="730" t="s">
        <v>90</v>
      </c>
      <c r="K307" s="673" t="s">
        <v>90</v>
      </c>
      <c r="L307" s="673" t="s">
        <v>90</v>
      </c>
      <c r="M307" s="673" t="s">
        <v>90</v>
      </c>
      <c r="N307" s="673" t="s">
        <v>90</v>
      </c>
    </row>
    <row r="308" spans="1:15" ht="25.5" customHeight="1" x14ac:dyDescent="0.2">
      <c r="A308" s="530"/>
      <c r="B308" s="570"/>
      <c r="C308" s="492" t="s">
        <v>7</v>
      </c>
      <c r="D308" s="494"/>
      <c r="E308" s="494"/>
      <c r="F308" s="118" t="s">
        <v>2</v>
      </c>
      <c r="G308" s="124">
        <v>7800</v>
      </c>
      <c r="H308" s="404">
        <v>7800</v>
      </c>
      <c r="I308" s="203">
        <f t="shared" si="4"/>
        <v>0</v>
      </c>
      <c r="J308" s="730"/>
      <c r="K308" s="712"/>
      <c r="L308" s="712"/>
      <c r="M308" s="712"/>
      <c r="N308" s="712"/>
    </row>
    <row r="309" spans="1:15" ht="28.5" customHeight="1" x14ac:dyDescent="0.2">
      <c r="A309" s="530"/>
      <c r="B309" s="570"/>
      <c r="C309" s="492" t="s">
        <v>7</v>
      </c>
      <c r="D309" s="494"/>
      <c r="E309" s="494"/>
      <c r="F309" s="118" t="s">
        <v>3</v>
      </c>
      <c r="G309" s="124">
        <v>194430.7</v>
      </c>
      <c r="H309" s="404">
        <v>194430.7</v>
      </c>
      <c r="I309" s="203">
        <f t="shared" si="4"/>
        <v>0</v>
      </c>
      <c r="J309" s="730"/>
      <c r="K309" s="712"/>
      <c r="L309" s="712"/>
      <c r="M309" s="712"/>
      <c r="N309" s="712"/>
    </row>
    <row r="310" spans="1:15" ht="27" customHeight="1" x14ac:dyDescent="0.2">
      <c r="A310" s="529" t="s">
        <v>293</v>
      </c>
      <c r="B310" s="565" t="s">
        <v>330</v>
      </c>
      <c r="C310" s="492" t="s">
        <v>7</v>
      </c>
      <c r="D310" s="493" t="s">
        <v>88</v>
      </c>
      <c r="E310" s="493" t="s">
        <v>89</v>
      </c>
      <c r="F310" s="116" t="s">
        <v>1</v>
      </c>
      <c r="G310" s="121">
        <v>202230.7</v>
      </c>
      <c r="H310" s="385">
        <v>202230.7</v>
      </c>
      <c r="I310" s="203">
        <f t="shared" si="4"/>
        <v>0</v>
      </c>
      <c r="J310" s="726" t="s">
        <v>317</v>
      </c>
      <c r="K310" s="672">
        <v>19</v>
      </c>
      <c r="L310" s="672">
        <v>16</v>
      </c>
      <c r="M310" s="679" t="s">
        <v>645</v>
      </c>
      <c r="N310" s="679" t="s">
        <v>584</v>
      </c>
      <c r="O310" s="749"/>
    </row>
    <row r="311" spans="1:15" ht="26.25" customHeight="1" x14ac:dyDescent="0.2">
      <c r="A311" s="530"/>
      <c r="B311" s="566"/>
      <c r="C311" s="492" t="s">
        <v>7</v>
      </c>
      <c r="D311" s="494"/>
      <c r="E311" s="494"/>
      <c r="F311" s="118" t="s">
        <v>2</v>
      </c>
      <c r="G311" s="124">
        <v>7800</v>
      </c>
      <c r="H311" s="404">
        <v>7800</v>
      </c>
      <c r="I311" s="203">
        <f t="shared" si="4"/>
        <v>0</v>
      </c>
      <c r="J311" s="727"/>
      <c r="K311" s="672"/>
      <c r="L311" s="672"/>
      <c r="M311" s="688"/>
      <c r="N311" s="688"/>
      <c r="O311" s="749"/>
    </row>
    <row r="312" spans="1:15" ht="45.75" customHeight="1" x14ac:dyDescent="0.2">
      <c r="A312" s="530"/>
      <c r="B312" s="566"/>
      <c r="C312" s="492" t="s">
        <v>7</v>
      </c>
      <c r="D312" s="494"/>
      <c r="E312" s="494"/>
      <c r="F312" s="118" t="s">
        <v>3</v>
      </c>
      <c r="G312" s="124">
        <v>194430.7</v>
      </c>
      <c r="H312" s="404">
        <v>194430.7</v>
      </c>
      <c r="I312" s="203">
        <f t="shared" si="4"/>
        <v>0</v>
      </c>
      <c r="J312" s="267" t="s">
        <v>349</v>
      </c>
      <c r="K312" s="268">
        <v>100</v>
      </c>
      <c r="L312" s="270">
        <f>L310/K310</f>
        <v>0.84210526315789469</v>
      </c>
      <c r="M312" s="680"/>
      <c r="N312" s="680"/>
    </row>
    <row r="313" spans="1:15" ht="18.75" customHeight="1" x14ac:dyDescent="0.2">
      <c r="A313" s="529" t="s">
        <v>284</v>
      </c>
      <c r="B313" s="482" t="s">
        <v>271</v>
      </c>
      <c r="C313" s="496" t="s">
        <v>0</v>
      </c>
      <c r="D313" s="489" t="s">
        <v>90</v>
      </c>
      <c r="E313" s="489" t="s">
        <v>90</v>
      </c>
      <c r="F313" s="116" t="s">
        <v>1</v>
      </c>
      <c r="G313" s="121">
        <v>146267.79999999999</v>
      </c>
      <c r="H313" s="385">
        <v>146267.79999999999</v>
      </c>
      <c r="I313" s="203">
        <f t="shared" si="4"/>
        <v>0</v>
      </c>
      <c r="J313" s="730" t="s">
        <v>90</v>
      </c>
      <c r="K313" s="673" t="s">
        <v>90</v>
      </c>
      <c r="L313" s="673" t="s">
        <v>90</v>
      </c>
      <c r="M313" s="673" t="s">
        <v>90</v>
      </c>
      <c r="N313" s="673" t="s">
        <v>90</v>
      </c>
    </row>
    <row r="314" spans="1:15" ht="18.75" customHeight="1" x14ac:dyDescent="0.2">
      <c r="A314" s="530"/>
      <c r="B314" s="483"/>
      <c r="C314" s="512"/>
      <c r="D314" s="489"/>
      <c r="E314" s="489"/>
      <c r="F314" s="118" t="s">
        <v>2</v>
      </c>
      <c r="G314" s="124">
        <v>0</v>
      </c>
      <c r="H314" s="388">
        <v>0</v>
      </c>
      <c r="I314" s="203">
        <f t="shared" si="4"/>
        <v>0</v>
      </c>
      <c r="J314" s="730"/>
      <c r="K314" s="674"/>
      <c r="L314" s="674"/>
      <c r="M314" s="674"/>
      <c r="N314" s="674"/>
    </row>
    <row r="315" spans="1:15" ht="18.75" customHeight="1" x14ac:dyDescent="0.2">
      <c r="A315" s="530"/>
      <c r="B315" s="483"/>
      <c r="C315" s="512"/>
      <c r="D315" s="489"/>
      <c r="E315" s="489"/>
      <c r="F315" s="118" t="s">
        <v>3</v>
      </c>
      <c r="G315" s="124">
        <v>146267.79999999999</v>
      </c>
      <c r="H315" s="388">
        <v>146267.79999999999</v>
      </c>
      <c r="I315" s="203">
        <f t="shared" si="4"/>
        <v>0</v>
      </c>
      <c r="J315" s="730"/>
      <c r="K315" s="674"/>
      <c r="L315" s="674"/>
      <c r="M315" s="674"/>
      <c r="N315" s="674"/>
    </row>
    <row r="316" spans="1:15" ht="18.75" customHeight="1" x14ac:dyDescent="0.2">
      <c r="A316" s="530"/>
      <c r="B316" s="483"/>
      <c r="C316" s="496" t="s">
        <v>7</v>
      </c>
      <c r="D316" s="489"/>
      <c r="E316" s="489"/>
      <c r="F316" s="116" t="s">
        <v>1</v>
      </c>
      <c r="G316" s="121">
        <v>134185</v>
      </c>
      <c r="H316" s="385">
        <v>134185</v>
      </c>
      <c r="I316" s="203">
        <f t="shared" si="4"/>
        <v>0</v>
      </c>
      <c r="J316" s="730"/>
      <c r="K316" s="674"/>
      <c r="L316" s="674"/>
      <c r="M316" s="674"/>
      <c r="N316" s="674"/>
    </row>
    <row r="317" spans="1:15" ht="18.75" customHeight="1" x14ac:dyDescent="0.2">
      <c r="A317" s="530"/>
      <c r="B317" s="483"/>
      <c r="C317" s="512"/>
      <c r="D317" s="489"/>
      <c r="E317" s="489"/>
      <c r="F317" s="118" t="s">
        <v>2</v>
      </c>
      <c r="G317" s="124">
        <v>0</v>
      </c>
      <c r="H317" s="388">
        <f>G317</f>
        <v>0</v>
      </c>
      <c r="I317" s="203">
        <f t="shared" si="4"/>
        <v>0</v>
      </c>
      <c r="J317" s="730"/>
      <c r="K317" s="674"/>
      <c r="L317" s="674"/>
      <c r="M317" s="674"/>
      <c r="N317" s="674"/>
    </row>
    <row r="318" spans="1:15" ht="18.75" customHeight="1" x14ac:dyDescent="0.2">
      <c r="A318" s="530"/>
      <c r="B318" s="483"/>
      <c r="C318" s="512"/>
      <c r="D318" s="489"/>
      <c r="E318" s="489"/>
      <c r="F318" s="118" t="s">
        <v>3</v>
      </c>
      <c r="G318" s="124">
        <v>134185</v>
      </c>
      <c r="H318" s="388">
        <f>G318</f>
        <v>134185</v>
      </c>
      <c r="I318" s="203">
        <f t="shared" si="4"/>
        <v>0</v>
      </c>
      <c r="J318" s="730"/>
      <c r="K318" s="674"/>
      <c r="L318" s="674"/>
      <c r="M318" s="674"/>
      <c r="N318" s="674"/>
    </row>
    <row r="319" spans="1:15" ht="18.75" customHeight="1" x14ac:dyDescent="0.2">
      <c r="A319" s="530"/>
      <c r="B319" s="483"/>
      <c r="C319" s="496" t="s">
        <v>9</v>
      </c>
      <c r="D319" s="489"/>
      <c r="E319" s="489"/>
      <c r="F319" s="116" t="s">
        <v>1</v>
      </c>
      <c r="G319" s="121">
        <v>12082.8</v>
      </c>
      <c r="H319" s="385">
        <v>12082.8</v>
      </c>
      <c r="I319" s="203">
        <f t="shared" si="4"/>
        <v>0</v>
      </c>
      <c r="J319" s="730"/>
      <c r="K319" s="674"/>
      <c r="L319" s="674"/>
      <c r="M319" s="674"/>
      <c r="N319" s="674"/>
    </row>
    <row r="320" spans="1:15" ht="18.75" customHeight="1" x14ac:dyDescent="0.2">
      <c r="A320" s="530"/>
      <c r="B320" s="483"/>
      <c r="C320" s="512"/>
      <c r="D320" s="489"/>
      <c r="E320" s="489"/>
      <c r="F320" s="118" t="s">
        <v>2</v>
      </c>
      <c r="G320" s="124">
        <v>0</v>
      </c>
      <c r="H320" s="388">
        <v>0</v>
      </c>
      <c r="I320" s="203">
        <f t="shared" si="4"/>
        <v>0</v>
      </c>
      <c r="J320" s="730"/>
      <c r="K320" s="674"/>
      <c r="L320" s="674"/>
      <c r="M320" s="674"/>
      <c r="N320" s="674"/>
    </row>
    <row r="321" spans="1:18" ht="18.75" customHeight="1" x14ac:dyDescent="0.25">
      <c r="A321" s="530"/>
      <c r="B321" s="483"/>
      <c r="C321" s="512"/>
      <c r="D321" s="489"/>
      <c r="E321" s="489"/>
      <c r="F321" s="118" t="s">
        <v>3</v>
      </c>
      <c r="G321" s="124">
        <v>12082.8</v>
      </c>
      <c r="H321" s="400">
        <v>12082.8</v>
      </c>
      <c r="I321" s="203">
        <f t="shared" si="4"/>
        <v>0</v>
      </c>
      <c r="J321" s="730"/>
      <c r="K321" s="674"/>
      <c r="L321" s="674"/>
      <c r="M321" s="674"/>
      <c r="N321" s="674"/>
    </row>
    <row r="322" spans="1:18" ht="42" customHeight="1" x14ac:dyDescent="0.2">
      <c r="A322" s="490" t="s">
        <v>291</v>
      </c>
      <c r="B322" s="507" t="s">
        <v>331</v>
      </c>
      <c r="C322" s="492" t="s">
        <v>7</v>
      </c>
      <c r="D322" s="493" t="s">
        <v>88</v>
      </c>
      <c r="E322" s="493" t="s">
        <v>89</v>
      </c>
      <c r="F322" s="116" t="s">
        <v>1</v>
      </c>
      <c r="G322" s="121">
        <v>134185</v>
      </c>
      <c r="H322" s="385">
        <v>134185</v>
      </c>
      <c r="I322" s="203">
        <f t="shared" si="4"/>
        <v>0</v>
      </c>
      <c r="J322" s="725" t="s">
        <v>360</v>
      </c>
      <c r="K322" s="672">
        <v>17</v>
      </c>
      <c r="L322" s="672">
        <v>0</v>
      </c>
      <c r="M322" s="679" t="s">
        <v>695</v>
      </c>
      <c r="N322" s="679" t="s">
        <v>566</v>
      </c>
    </row>
    <row r="323" spans="1:18" ht="33" customHeight="1" x14ac:dyDescent="0.2">
      <c r="A323" s="490"/>
      <c r="B323" s="508"/>
      <c r="C323" s="492" t="s">
        <v>7</v>
      </c>
      <c r="D323" s="494"/>
      <c r="E323" s="494"/>
      <c r="F323" s="118" t="s">
        <v>2</v>
      </c>
      <c r="G323" s="124">
        <v>0</v>
      </c>
      <c r="H323" s="388">
        <v>0</v>
      </c>
      <c r="I323" s="203">
        <f t="shared" si="4"/>
        <v>0</v>
      </c>
      <c r="J323" s="725"/>
      <c r="K323" s="672"/>
      <c r="L323" s="672"/>
      <c r="M323" s="688"/>
      <c r="N323" s="688"/>
    </row>
    <row r="324" spans="1:18" ht="45" customHeight="1" x14ac:dyDescent="0.2">
      <c r="A324" s="490"/>
      <c r="B324" s="508"/>
      <c r="C324" s="492" t="s">
        <v>7</v>
      </c>
      <c r="D324" s="494"/>
      <c r="E324" s="494"/>
      <c r="F324" s="118" t="s">
        <v>3</v>
      </c>
      <c r="G324" s="124">
        <v>134185</v>
      </c>
      <c r="H324" s="382">
        <v>134185</v>
      </c>
      <c r="I324" s="203">
        <f t="shared" si="4"/>
        <v>0</v>
      </c>
      <c r="J324" s="267" t="s">
        <v>427</v>
      </c>
      <c r="K324" s="358">
        <v>100</v>
      </c>
      <c r="L324" s="358">
        <v>0</v>
      </c>
      <c r="M324" s="680"/>
      <c r="N324" s="680"/>
    </row>
    <row r="325" spans="1:18" ht="19.5" customHeight="1" x14ac:dyDescent="0.2">
      <c r="A325" s="490" t="s">
        <v>292</v>
      </c>
      <c r="B325" s="761" t="s">
        <v>332</v>
      </c>
      <c r="C325" s="492" t="s">
        <v>9</v>
      </c>
      <c r="D325" s="493" t="s">
        <v>88</v>
      </c>
      <c r="E325" s="493" t="s">
        <v>89</v>
      </c>
      <c r="F325" s="116" t="s">
        <v>1</v>
      </c>
      <c r="G325" s="121">
        <v>12082.8</v>
      </c>
      <c r="H325" s="385">
        <v>12082.8</v>
      </c>
      <c r="I325" s="203">
        <f t="shared" si="4"/>
        <v>0</v>
      </c>
      <c r="J325" s="725" t="s">
        <v>428</v>
      </c>
      <c r="K325" s="700">
        <v>3</v>
      </c>
      <c r="L325" s="700">
        <v>0</v>
      </c>
      <c r="M325" s="700" t="s">
        <v>652</v>
      </c>
      <c r="N325" s="685" t="s">
        <v>587</v>
      </c>
    </row>
    <row r="326" spans="1:18" ht="21.75" customHeight="1" x14ac:dyDescent="0.2">
      <c r="A326" s="490"/>
      <c r="B326" s="761"/>
      <c r="C326" s="492" t="s">
        <v>7</v>
      </c>
      <c r="D326" s="494"/>
      <c r="E326" s="494"/>
      <c r="F326" s="118" t="s">
        <v>2</v>
      </c>
      <c r="G326" s="124">
        <v>0</v>
      </c>
      <c r="H326" s="388"/>
      <c r="I326" s="203">
        <f t="shared" si="4"/>
        <v>0</v>
      </c>
      <c r="J326" s="725"/>
      <c r="K326" s="700"/>
      <c r="L326" s="700"/>
      <c r="M326" s="700"/>
      <c r="N326" s="687"/>
    </row>
    <row r="327" spans="1:18" ht="46.5" customHeight="1" x14ac:dyDescent="0.2">
      <c r="A327" s="490"/>
      <c r="B327" s="761"/>
      <c r="C327" s="492" t="s">
        <v>7</v>
      </c>
      <c r="D327" s="494"/>
      <c r="E327" s="494"/>
      <c r="F327" s="118" t="s">
        <v>3</v>
      </c>
      <c r="G327" s="124">
        <v>12082.8</v>
      </c>
      <c r="H327" s="382">
        <v>12082.8</v>
      </c>
      <c r="I327" s="203">
        <f t="shared" si="4"/>
        <v>0</v>
      </c>
      <c r="J327" s="267" t="s">
        <v>429</v>
      </c>
      <c r="K327" s="273">
        <v>100</v>
      </c>
      <c r="L327" s="283">
        <v>0</v>
      </c>
      <c r="M327" s="283" t="s">
        <v>653</v>
      </c>
      <c r="N327" s="687"/>
    </row>
    <row r="328" spans="1:18" s="206" customFormat="1" ht="28.5" customHeight="1" x14ac:dyDescent="0.2">
      <c r="A328" s="739" t="s">
        <v>285</v>
      </c>
      <c r="B328" s="504" t="s">
        <v>542</v>
      </c>
      <c r="C328" s="507" t="s">
        <v>9</v>
      </c>
      <c r="D328" s="740" t="s">
        <v>698</v>
      </c>
      <c r="E328" s="493" t="s">
        <v>89</v>
      </c>
      <c r="F328" s="165" t="s">
        <v>1</v>
      </c>
      <c r="G328" s="121">
        <v>0</v>
      </c>
      <c r="H328" s="405">
        <v>38800</v>
      </c>
      <c r="I328" s="203">
        <f t="shared" si="4"/>
        <v>38800</v>
      </c>
      <c r="J328" s="730" t="s">
        <v>90</v>
      </c>
      <c r="K328" s="673" t="s">
        <v>90</v>
      </c>
      <c r="L328" s="673" t="s">
        <v>90</v>
      </c>
      <c r="M328" s="673" t="s">
        <v>90</v>
      </c>
      <c r="N328" s="687"/>
      <c r="O328" s="151"/>
    </row>
    <row r="329" spans="1:18" s="206" customFormat="1" ht="28.5" customHeight="1" x14ac:dyDescent="0.2">
      <c r="A329" s="739"/>
      <c r="B329" s="504"/>
      <c r="C329" s="509"/>
      <c r="D329" s="740"/>
      <c r="E329" s="494"/>
      <c r="F329" s="163" t="s">
        <v>2</v>
      </c>
      <c r="G329" s="124">
        <v>0</v>
      </c>
      <c r="H329" s="406">
        <v>38800</v>
      </c>
      <c r="I329" s="203">
        <f t="shared" si="4"/>
        <v>38800</v>
      </c>
      <c r="J329" s="730"/>
      <c r="K329" s="674"/>
      <c r="L329" s="674"/>
      <c r="M329" s="674"/>
      <c r="N329" s="687"/>
      <c r="O329" s="151"/>
    </row>
    <row r="330" spans="1:18" s="206" customFormat="1" ht="44.25" customHeight="1" x14ac:dyDescent="0.2">
      <c r="A330" s="739" t="s">
        <v>286</v>
      </c>
      <c r="B330" s="504" t="s">
        <v>543</v>
      </c>
      <c r="C330" s="507" t="s">
        <v>9</v>
      </c>
      <c r="D330" s="740" t="s">
        <v>698</v>
      </c>
      <c r="E330" s="493" t="s">
        <v>89</v>
      </c>
      <c r="F330" s="165" t="s">
        <v>1</v>
      </c>
      <c r="G330" s="121">
        <v>0</v>
      </c>
      <c r="H330" s="405">
        <v>38800</v>
      </c>
      <c r="I330" s="203">
        <f t="shared" si="4"/>
        <v>38800</v>
      </c>
      <c r="J330" s="267" t="s">
        <v>428</v>
      </c>
      <c r="K330" s="283">
        <v>4</v>
      </c>
      <c r="L330" s="283">
        <v>0</v>
      </c>
      <c r="M330" s="283" t="s">
        <v>654</v>
      </c>
      <c r="N330" s="687"/>
      <c r="O330" s="151"/>
    </row>
    <row r="331" spans="1:18" s="206" customFormat="1" ht="48.75" customHeight="1" x14ac:dyDescent="0.2">
      <c r="A331" s="739"/>
      <c r="B331" s="504"/>
      <c r="C331" s="509"/>
      <c r="D331" s="740"/>
      <c r="E331" s="494"/>
      <c r="F331" s="163" t="s">
        <v>2</v>
      </c>
      <c r="G331" s="124">
        <v>0</v>
      </c>
      <c r="H331" s="406">
        <v>38800</v>
      </c>
      <c r="I331" s="203">
        <f t="shared" si="4"/>
        <v>38800</v>
      </c>
      <c r="J331" s="267" t="s">
        <v>429</v>
      </c>
      <c r="K331" s="283">
        <v>100</v>
      </c>
      <c r="L331" s="283">
        <v>0</v>
      </c>
      <c r="M331" s="283" t="s">
        <v>653</v>
      </c>
      <c r="N331" s="687"/>
      <c r="O331" s="151"/>
    </row>
    <row r="332" spans="1:18" ht="30.75" customHeight="1" x14ac:dyDescent="0.2">
      <c r="A332" s="529" t="s">
        <v>550</v>
      </c>
      <c r="B332" s="759" t="s">
        <v>267</v>
      </c>
      <c r="C332" s="492" t="s">
        <v>9</v>
      </c>
      <c r="D332" s="493" t="s">
        <v>88</v>
      </c>
      <c r="E332" s="493" t="s">
        <v>89</v>
      </c>
      <c r="F332" s="116" t="s">
        <v>1</v>
      </c>
      <c r="G332" s="121">
        <v>423634.8</v>
      </c>
      <c r="H332" s="385">
        <f>H333</f>
        <v>428634.8</v>
      </c>
      <c r="I332" s="203">
        <f t="shared" si="4"/>
        <v>5000</v>
      </c>
      <c r="J332" s="730" t="s">
        <v>90</v>
      </c>
      <c r="K332" s="673" t="s">
        <v>90</v>
      </c>
      <c r="L332" s="673" t="s">
        <v>90</v>
      </c>
      <c r="M332" s="673" t="s">
        <v>90</v>
      </c>
      <c r="N332" s="687"/>
    </row>
    <row r="333" spans="1:18" ht="39" customHeight="1" x14ac:dyDescent="0.2">
      <c r="A333" s="530"/>
      <c r="B333" s="760"/>
      <c r="C333" s="492" t="s">
        <v>7</v>
      </c>
      <c r="D333" s="494"/>
      <c r="E333" s="494"/>
      <c r="F333" s="118" t="s">
        <v>2</v>
      </c>
      <c r="G333" s="124">
        <v>423634.8</v>
      </c>
      <c r="H333" s="388">
        <f>H335</f>
        <v>428634.8</v>
      </c>
      <c r="I333" s="203">
        <f t="shared" si="4"/>
        <v>5000</v>
      </c>
      <c r="J333" s="730"/>
      <c r="K333" s="674"/>
      <c r="L333" s="674"/>
      <c r="M333" s="674"/>
      <c r="N333" s="687"/>
    </row>
    <row r="334" spans="1:18" ht="45" customHeight="1" x14ac:dyDescent="0.2">
      <c r="A334" s="529" t="s">
        <v>551</v>
      </c>
      <c r="B334" s="735" t="s">
        <v>449</v>
      </c>
      <c r="C334" s="492" t="s">
        <v>9</v>
      </c>
      <c r="D334" s="493" t="s">
        <v>88</v>
      </c>
      <c r="E334" s="493" t="s">
        <v>89</v>
      </c>
      <c r="F334" s="116" t="s">
        <v>1</v>
      </c>
      <c r="G334" s="121">
        <v>423634.8</v>
      </c>
      <c r="H334" s="385">
        <f>H335</f>
        <v>428634.8</v>
      </c>
      <c r="I334" s="203">
        <f t="shared" si="4"/>
        <v>5000</v>
      </c>
      <c r="J334" s="284" t="s">
        <v>416</v>
      </c>
      <c r="K334" s="280">
        <v>1</v>
      </c>
      <c r="L334" s="280">
        <v>1</v>
      </c>
      <c r="M334" s="280" t="s">
        <v>655</v>
      </c>
      <c r="N334" s="687"/>
      <c r="O334" s="148"/>
      <c r="P334" s="78"/>
      <c r="Q334" s="78"/>
      <c r="R334" s="78"/>
    </row>
    <row r="335" spans="1:18" ht="37.5" customHeight="1" x14ac:dyDescent="0.2">
      <c r="A335" s="530"/>
      <c r="B335" s="736"/>
      <c r="C335" s="492" t="s">
        <v>7</v>
      </c>
      <c r="D335" s="494"/>
      <c r="E335" s="494"/>
      <c r="F335" s="118" t="s">
        <v>2</v>
      </c>
      <c r="G335" s="124">
        <v>423634.8</v>
      </c>
      <c r="H335" s="388">
        <v>428634.8</v>
      </c>
      <c r="I335" s="203">
        <f t="shared" ref="I335:I372" si="5">H335-G335</f>
        <v>5000</v>
      </c>
      <c r="J335" s="284" t="s">
        <v>417</v>
      </c>
      <c r="K335" s="280">
        <v>100</v>
      </c>
      <c r="L335" s="280">
        <v>70</v>
      </c>
      <c r="M335" s="280" t="s">
        <v>656</v>
      </c>
      <c r="N335" s="687"/>
    </row>
    <row r="336" spans="1:18" ht="42" customHeight="1" x14ac:dyDescent="0.2">
      <c r="A336" s="490" t="s">
        <v>552</v>
      </c>
      <c r="B336" s="737" t="s">
        <v>255</v>
      </c>
      <c r="C336" s="492" t="s">
        <v>9</v>
      </c>
      <c r="D336" s="502" t="s">
        <v>87</v>
      </c>
      <c r="E336" s="502" t="s">
        <v>87</v>
      </c>
      <c r="F336" s="116" t="s">
        <v>1</v>
      </c>
      <c r="G336" s="121">
        <v>672482.5</v>
      </c>
      <c r="H336" s="407">
        <f>H337</f>
        <v>921222.5</v>
      </c>
      <c r="I336" s="203">
        <f t="shared" si="5"/>
        <v>248740</v>
      </c>
      <c r="J336" s="730" t="s">
        <v>90</v>
      </c>
      <c r="K336" s="673" t="s">
        <v>90</v>
      </c>
      <c r="L336" s="673"/>
      <c r="M336" s="673"/>
      <c r="N336" s="687"/>
    </row>
    <row r="337" spans="1:15" ht="35.25" customHeight="1" x14ac:dyDescent="0.2">
      <c r="A337" s="490"/>
      <c r="B337" s="738" t="s">
        <v>71</v>
      </c>
      <c r="C337" s="492" t="s">
        <v>9</v>
      </c>
      <c r="D337" s="502"/>
      <c r="E337" s="502"/>
      <c r="F337" s="118" t="s">
        <v>2</v>
      </c>
      <c r="G337" s="124">
        <v>672482.5</v>
      </c>
      <c r="H337" s="388">
        <v>921222.5</v>
      </c>
      <c r="I337" s="203">
        <f t="shared" si="5"/>
        <v>248740</v>
      </c>
      <c r="J337" s="730"/>
      <c r="K337" s="674"/>
      <c r="L337" s="674"/>
      <c r="M337" s="674"/>
      <c r="N337" s="687"/>
    </row>
    <row r="338" spans="1:15" ht="70.5" customHeight="1" x14ac:dyDescent="0.2">
      <c r="A338" s="490" t="s">
        <v>290</v>
      </c>
      <c r="B338" s="247" t="s">
        <v>221</v>
      </c>
      <c r="C338" s="573" t="s">
        <v>9</v>
      </c>
      <c r="D338" s="493" t="s">
        <v>88</v>
      </c>
      <c r="E338" s="493" t="s">
        <v>89</v>
      </c>
      <c r="F338" s="116" t="s">
        <v>1</v>
      </c>
      <c r="G338" s="121">
        <v>672482.5</v>
      </c>
      <c r="H338" s="407">
        <f>H339</f>
        <v>921222.5</v>
      </c>
      <c r="I338" s="203">
        <f t="shared" si="5"/>
        <v>248740</v>
      </c>
      <c r="J338" s="271" t="s">
        <v>416</v>
      </c>
      <c r="K338" s="266">
        <v>9</v>
      </c>
      <c r="L338" s="266">
        <v>9</v>
      </c>
      <c r="M338" s="679" t="s">
        <v>657</v>
      </c>
      <c r="N338" s="687"/>
    </row>
    <row r="339" spans="1:15" ht="64.5" customHeight="1" x14ac:dyDescent="0.2">
      <c r="A339" s="490"/>
      <c r="B339" s="247" t="s">
        <v>72</v>
      </c>
      <c r="C339" s="574" t="s">
        <v>9</v>
      </c>
      <c r="D339" s="494"/>
      <c r="E339" s="494"/>
      <c r="F339" s="118" t="s">
        <v>2</v>
      </c>
      <c r="G339" s="124">
        <v>672482.5</v>
      </c>
      <c r="H339" s="388">
        <v>921222.5</v>
      </c>
      <c r="I339" s="203">
        <f t="shared" si="5"/>
        <v>248740</v>
      </c>
      <c r="J339" s="267" t="s">
        <v>430</v>
      </c>
      <c r="K339" s="268">
        <v>1</v>
      </c>
      <c r="L339" s="266">
        <v>0</v>
      </c>
      <c r="M339" s="680"/>
      <c r="N339" s="686"/>
      <c r="O339" s="238"/>
    </row>
    <row r="340" spans="1:15" ht="49.5" customHeight="1" x14ac:dyDescent="0.2">
      <c r="A340" s="490" t="s">
        <v>553</v>
      </c>
      <c r="B340" s="748" t="s">
        <v>471</v>
      </c>
      <c r="C340" s="492" t="s">
        <v>9</v>
      </c>
      <c r="D340" s="502" t="s">
        <v>87</v>
      </c>
      <c r="E340" s="502" t="s">
        <v>87</v>
      </c>
      <c r="F340" s="116" t="s">
        <v>1</v>
      </c>
      <c r="G340" s="124">
        <f>G342+G344</f>
        <v>116415.7</v>
      </c>
      <c r="H340" s="388">
        <f>H342+H344</f>
        <v>116415.7</v>
      </c>
      <c r="I340" s="203">
        <f t="shared" si="5"/>
        <v>0</v>
      </c>
      <c r="J340" s="730" t="s">
        <v>90</v>
      </c>
      <c r="K340" s="673" t="s">
        <v>90</v>
      </c>
      <c r="L340" s="673" t="s">
        <v>90</v>
      </c>
      <c r="M340" s="673" t="s">
        <v>90</v>
      </c>
      <c r="N340" s="673" t="s">
        <v>90</v>
      </c>
    </row>
    <row r="341" spans="1:15" ht="38.25" customHeight="1" x14ac:dyDescent="0.2">
      <c r="A341" s="490"/>
      <c r="B341" s="748"/>
      <c r="C341" s="492" t="s">
        <v>9</v>
      </c>
      <c r="D341" s="502"/>
      <c r="E341" s="502"/>
      <c r="F341" s="154" t="s">
        <v>2</v>
      </c>
      <c r="G341" s="124">
        <f>G343+G345</f>
        <v>116415.7</v>
      </c>
      <c r="H341" s="388">
        <f>H343+H345</f>
        <v>116415.7</v>
      </c>
      <c r="I341" s="203">
        <f t="shared" si="5"/>
        <v>0</v>
      </c>
      <c r="J341" s="730"/>
      <c r="K341" s="674"/>
      <c r="L341" s="674"/>
      <c r="M341" s="674"/>
      <c r="N341" s="674"/>
    </row>
    <row r="342" spans="1:15" ht="33.75" customHeight="1" x14ac:dyDescent="0.2">
      <c r="A342" s="490" t="s">
        <v>554</v>
      </c>
      <c r="B342" s="747" t="s">
        <v>222</v>
      </c>
      <c r="C342" s="492" t="s">
        <v>9</v>
      </c>
      <c r="D342" s="493" t="s">
        <v>88</v>
      </c>
      <c r="E342" s="493" t="s">
        <v>89</v>
      </c>
      <c r="F342" s="22" t="s">
        <v>1</v>
      </c>
      <c r="G342" s="121">
        <f>G343</f>
        <v>111415.7</v>
      </c>
      <c r="H342" s="385">
        <f>H343</f>
        <v>111415.7</v>
      </c>
      <c r="I342" s="203">
        <f t="shared" si="5"/>
        <v>0</v>
      </c>
      <c r="J342" s="267" t="s">
        <v>263</v>
      </c>
      <c r="K342" s="268">
        <v>1</v>
      </c>
      <c r="L342" s="266">
        <v>1</v>
      </c>
      <c r="M342" s="266" t="s">
        <v>658</v>
      </c>
      <c r="N342" s="679" t="s">
        <v>587</v>
      </c>
    </row>
    <row r="343" spans="1:15" ht="33.75" customHeight="1" x14ac:dyDescent="0.2">
      <c r="A343" s="490"/>
      <c r="B343" s="747"/>
      <c r="C343" s="492" t="s">
        <v>9</v>
      </c>
      <c r="D343" s="494"/>
      <c r="E343" s="494"/>
      <c r="F343" s="154" t="s">
        <v>2</v>
      </c>
      <c r="G343" s="124">
        <v>111415.7</v>
      </c>
      <c r="H343" s="388">
        <v>111415.7</v>
      </c>
      <c r="I343" s="203">
        <f t="shared" si="5"/>
        <v>0</v>
      </c>
      <c r="J343" s="278" t="s">
        <v>431</v>
      </c>
      <c r="K343" s="268">
        <v>100</v>
      </c>
      <c r="L343" s="266">
        <v>2</v>
      </c>
      <c r="M343" s="266" t="s">
        <v>659</v>
      </c>
      <c r="N343" s="680"/>
    </row>
    <row r="344" spans="1:15" ht="66" customHeight="1" x14ac:dyDescent="0.2">
      <c r="A344" s="739" t="s">
        <v>555</v>
      </c>
      <c r="B344" s="745" t="s">
        <v>477</v>
      </c>
      <c r="C344" s="507" t="s">
        <v>9</v>
      </c>
      <c r="D344" s="743" t="s">
        <v>88</v>
      </c>
      <c r="E344" s="743" t="s">
        <v>89</v>
      </c>
      <c r="F344" s="22" t="s">
        <v>1</v>
      </c>
      <c r="G344" s="124">
        <f>G345</f>
        <v>5000</v>
      </c>
      <c r="H344" s="388">
        <f>H345</f>
        <v>5000</v>
      </c>
      <c r="I344" s="203">
        <f t="shared" si="5"/>
        <v>0</v>
      </c>
      <c r="J344" s="278" t="s">
        <v>480</v>
      </c>
      <c r="K344" s="268">
        <v>1</v>
      </c>
      <c r="L344" s="266">
        <v>0</v>
      </c>
      <c r="M344" s="266" t="s">
        <v>660</v>
      </c>
      <c r="N344" s="679" t="s">
        <v>587</v>
      </c>
    </row>
    <row r="345" spans="1:15" ht="41.25" customHeight="1" x14ac:dyDescent="0.2">
      <c r="A345" s="739"/>
      <c r="B345" s="746"/>
      <c r="C345" s="509"/>
      <c r="D345" s="744"/>
      <c r="E345" s="744"/>
      <c r="F345" s="154" t="s">
        <v>2</v>
      </c>
      <c r="G345" s="124">
        <v>5000</v>
      </c>
      <c r="H345" s="388">
        <v>5000</v>
      </c>
      <c r="I345" s="203">
        <f t="shared" si="5"/>
        <v>0</v>
      </c>
      <c r="J345" s="278" t="s">
        <v>481</v>
      </c>
      <c r="K345" s="268">
        <v>1</v>
      </c>
      <c r="L345" s="266">
        <v>0</v>
      </c>
      <c r="M345" s="266" t="s">
        <v>653</v>
      </c>
      <c r="N345" s="680"/>
    </row>
    <row r="346" spans="1:15" s="11" customFormat="1" ht="19.5" customHeight="1" x14ac:dyDescent="0.2">
      <c r="A346" s="559" t="s">
        <v>147</v>
      </c>
      <c r="B346" s="501" t="s">
        <v>256</v>
      </c>
      <c r="C346" s="479" t="s">
        <v>0</v>
      </c>
      <c r="D346" s="560" t="s">
        <v>87</v>
      </c>
      <c r="E346" s="560" t="s">
        <v>87</v>
      </c>
      <c r="F346" s="116" t="s">
        <v>1</v>
      </c>
      <c r="G346" s="121">
        <v>42295787.700000003</v>
      </c>
      <c r="H346" s="385">
        <v>42295787.700000003</v>
      </c>
      <c r="I346" s="203">
        <f t="shared" si="5"/>
        <v>0</v>
      </c>
      <c r="J346" s="756" t="s">
        <v>90</v>
      </c>
      <c r="K346" s="677" t="s">
        <v>90</v>
      </c>
      <c r="L346" s="677" t="s">
        <v>90</v>
      </c>
      <c r="M346" s="677" t="s">
        <v>90</v>
      </c>
      <c r="N346" s="677" t="s">
        <v>90</v>
      </c>
      <c r="O346" s="151"/>
    </row>
    <row r="347" spans="1:15" s="11" customFormat="1" ht="19.5" customHeight="1" x14ac:dyDescent="0.2">
      <c r="A347" s="559"/>
      <c r="B347" s="501" t="s">
        <v>74</v>
      </c>
      <c r="C347" s="479" t="s">
        <v>0</v>
      </c>
      <c r="D347" s="560"/>
      <c r="E347" s="560"/>
      <c r="F347" s="116" t="s">
        <v>2</v>
      </c>
      <c r="G347" s="121">
        <v>16271979.199999999</v>
      </c>
      <c r="H347" s="385">
        <v>16271979.199999999</v>
      </c>
      <c r="I347" s="203">
        <f t="shared" si="5"/>
        <v>0</v>
      </c>
      <c r="J347" s="756"/>
      <c r="K347" s="678"/>
      <c r="L347" s="678"/>
      <c r="M347" s="678"/>
      <c r="N347" s="678"/>
      <c r="O347" s="151"/>
    </row>
    <row r="348" spans="1:15" s="11" customFormat="1" ht="19.5" customHeight="1" x14ac:dyDescent="0.2">
      <c r="A348" s="559"/>
      <c r="B348" s="501" t="s">
        <v>74</v>
      </c>
      <c r="C348" s="479" t="s">
        <v>0</v>
      </c>
      <c r="D348" s="560"/>
      <c r="E348" s="560"/>
      <c r="F348" s="116" t="s">
        <v>5</v>
      </c>
      <c r="G348" s="121">
        <v>26023808.5</v>
      </c>
      <c r="H348" s="385">
        <v>26023808.5</v>
      </c>
      <c r="I348" s="203">
        <f t="shared" si="5"/>
        <v>0</v>
      </c>
      <c r="J348" s="756"/>
      <c r="K348" s="678"/>
      <c r="L348" s="678"/>
      <c r="M348" s="678"/>
      <c r="N348" s="678"/>
      <c r="O348" s="151"/>
    </row>
    <row r="349" spans="1:15" s="11" customFormat="1" ht="21.75" customHeight="1" x14ac:dyDescent="0.2">
      <c r="A349" s="559"/>
      <c r="B349" s="501" t="s">
        <v>74</v>
      </c>
      <c r="C349" s="479" t="s">
        <v>6</v>
      </c>
      <c r="D349" s="560" t="s">
        <v>87</v>
      </c>
      <c r="E349" s="560" t="s">
        <v>87</v>
      </c>
      <c r="F349" s="116" t="s">
        <v>1</v>
      </c>
      <c r="G349" s="121">
        <v>26023808.5</v>
      </c>
      <c r="H349" s="385">
        <v>26023808.5</v>
      </c>
      <c r="I349" s="203">
        <f t="shared" si="5"/>
        <v>0</v>
      </c>
      <c r="J349" s="756"/>
      <c r="K349" s="678"/>
      <c r="L349" s="678"/>
      <c r="M349" s="678"/>
      <c r="N349" s="678"/>
      <c r="O349" s="151"/>
    </row>
    <row r="350" spans="1:15" s="11" customFormat="1" ht="19.5" customHeight="1" x14ac:dyDescent="0.2">
      <c r="A350" s="559"/>
      <c r="B350" s="501" t="s">
        <v>74</v>
      </c>
      <c r="C350" s="479" t="s">
        <v>6</v>
      </c>
      <c r="D350" s="560"/>
      <c r="E350" s="560"/>
      <c r="F350" s="116" t="s">
        <v>2</v>
      </c>
      <c r="G350" s="121">
        <v>0</v>
      </c>
      <c r="H350" s="385">
        <v>0</v>
      </c>
      <c r="I350" s="203">
        <f t="shared" si="5"/>
        <v>0</v>
      </c>
      <c r="J350" s="756"/>
      <c r="K350" s="678"/>
      <c r="L350" s="678"/>
      <c r="M350" s="678"/>
      <c r="N350" s="678"/>
      <c r="O350" s="151"/>
    </row>
    <row r="351" spans="1:15" s="11" customFormat="1" ht="23.25" customHeight="1" x14ac:dyDescent="0.2">
      <c r="A351" s="559"/>
      <c r="B351" s="501" t="s">
        <v>74</v>
      </c>
      <c r="C351" s="479" t="s">
        <v>6</v>
      </c>
      <c r="D351" s="560"/>
      <c r="E351" s="560"/>
      <c r="F351" s="116" t="s">
        <v>5</v>
      </c>
      <c r="G351" s="121">
        <v>26023808.5</v>
      </c>
      <c r="H351" s="385">
        <v>26023808.5</v>
      </c>
      <c r="I351" s="203">
        <f t="shared" si="5"/>
        <v>0</v>
      </c>
      <c r="J351" s="756"/>
      <c r="K351" s="678"/>
      <c r="L351" s="678"/>
      <c r="M351" s="678"/>
      <c r="N351" s="678"/>
      <c r="O351" s="151"/>
    </row>
    <row r="352" spans="1:15" s="11" customFormat="1" ht="21.75" customHeight="1" x14ac:dyDescent="0.2">
      <c r="A352" s="559"/>
      <c r="B352" s="501" t="s">
        <v>74</v>
      </c>
      <c r="C352" s="479" t="s">
        <v>7</v>
      </c>
      <c r="D352" s="560" t="s">
        <v>87</v>
      </c>
      <c r="E352" s="560" t="s">
        <v>87</v>
      </c>
      <c r="F352" s="116" t="s">
        <v>1</v>
      </c>
      <c r="G352" s="121">
        <v>16271979.199999999</v>
      </c>
      <c r="H352" s="385">
        <v>16271979.199999999</v>
      </c>
      <c r="I352" s="203">
        <f t="shared" si="5"/>
        <v>0</v>
      </c>
      <c r="J352" s="756"/>
      <c r="K352" s="678"/>
      <c r="L352" s="678"/>
      <c r="M352" s="678"/>
      <c r="N352" s="678"/>
      <c r="O352" s="151"/>
    </row>
    <row r="353" spans="1:16" s="11" customFormat="1" ht="21.75" customHeight="1" x14ac:dyDescent="0.2">
      <c r="A353" s="559"/>
      <c r="B353" s="501" t="s">
        <v>74</v>
      </c>
      <c r="C353" s="479" t="s">
        <v>7</v>
      </c>
      <c r="D353" s="560"/>
      <c r="E353" s="560"/>
      <c r="F353" s="116" t="s">
        <v>2</v>
      </c>
      <c r="G353" s="121">
        <v>16271979.199999999</v>
      </c>
      <c r="H353" s="385">
        <v>16271979.199999999</v>
      </c>
      <c r="I353" s="203">
        <f t="shared" si="5"/>
        <v>0</v>
      </c>
      <c r="J353" s="756"/>
      <c r="K353" s="678"/>
      <c r="L353" s="678"/>
      <c r="M353" s="678"/>
      <c r="N353" s="678"/>
      <c r="O353" s="151"/>
    </row>
    <row r="354" spans="1:16" ht="32.25" customHeight="1" x14ac:dyDescent="0.2">
      <c r="A354" s="490" t="s">
        <v>148</v>
      </c>
      <c r="B354" s="501" t="s">
        <v>257</v>
      </c>
      <c r="C354" s="492" t="s">
        <v>7</v>
      </c>
      <c r="D354" s="502" t="s">
        <v>87</v>
      </c>
      <c r="E354" s="502" t="s">
        <v>87</v>
      </c>
      <c r="F354" s="116" t="s">
        <v>1</v>
      </c>
      <c r="G354" s="121">
        <v>16271979.199999999</v>
      </c>
      <c r="H354" s="385">
        <v>16271979.199999999</v>
      </c>
      <c r="I354" s="203">
        <f t="shared" si="5"/>
        <v>0</v>
      </c>
      <c r="J354" s="730" t="s">
        <v>90</v>
      </c>
      <c r="K354" s="673" t="s">
        <v>90</v>
      </c>
      <c r="L354" s="673" t="s">
        <v>90</v>
      </c>
      <c r="M354" s="673" t="s">
        <v>90</v>
      </c>
      <c r="N354" s="673" t="s">
        <v>90</v>
      </c>
    </row>
    <row r="355" spans="1:16" ht="22.5" customHeight="1" x14ac:dyDescent="0.2">
      <c r="A355" s="490"/>
      <c r="B355" s="501" t="s">
        <v>75</v>
      </c>
      <c r="C355" s="492" t="s">
        <v>7</v>
      </c>
      <c r="D355" s="502"/>
      <c r="E355" s="502"/>
      <c r="F355" s="118" t="s">
        <v>2</v>
      </c>
      <c r="G355" s="124">
        <v>16271979.199999999</v>
      </c>
      <c r="H355" s="388">
        <v>16271979.199999999</v>
      </c>
      <c r="I355" s="203">
        <f t="shared" si="5"/>
        <v>0</v>
      </c>
      <c r="J355" s="730"/>
      <c r="K355" s="674"/>
      <c r="L355" s="674"/>
      <c r="M355" s="674"/>
      <c r="N355" s="674"/>
    </row>
    <row r="356" spans="1:16" ht="44.25" customHeight="1" x14ac:dyDescent="0.2">
      <c r="A356" s="490" t="s">
        <v>149</v>
      </c>
      <c r="B356" s="491" t="s">
        <v>223</v>
      </c>
      <c r="C356" s="492" t="s">
        <v>7</v>
      </c>
      <c r="D356" s="493" t="s">
        <v>88</v>
      </c>
      <c r="E356" s="493" t="s">
        <v>89</v>
      </c>
      <c r="F356" s="116" t="s">
        <v>1</v>
      </c>
      <c r="G356" s="121">
        <v>16271979.199999999</v>
      </c>
      <c r="H356" s="385">
        <v>16271979.199999999</v>
      </c>
      <c r="I356" s="203">
        <f t="shared" si="5"/>
        <v>0</v>
      </c>
      <c r="J356" s="267" t="s">
        <v>432</v>
      </c>
      <c r="K356" s="268">
        <v>1474726</v>
      </c>
      <c r="L356" s="268">
        <v>1474726</v>
      </c>
      <c r="M356" s="268"/>
      <c r="N356" s="679" t="s">
        <v>596</v>
      </c>
    </row>
    <row r="357" spans="1:16" ht="30.75" customHeight="1" x14ac:dyDescent="0.2">
      <c r="A357" s="490"/>
      <c r="B357" s="491" t="s">
        <v>76</v>
      </c>
      <c r="C357" s="492" t="s">
        <v>7</v>
      </c>
      <c r="D357" s="494"/>
      <c r="E357" s="494"/>
      <c r="F357" s="118" t="s">
        <v>2</v>
      </c>
      <c r="G357" s="124">
        <v>16271979.199999999</v>
      </c>
      <c r="H357" s="388">
        <v>16271979.199999999</v>
      </c>
      <c r="I357" s="203">
        <f t="shared" si="5"/>
        <v>0</v>
      </c>
      <c r="J357" s="278" t="s">
        <v>433</v>
      </c>
      <c r="K357" s="266">
        <v>100</v>
      </c>
      <c r="L357" s="266">
        <v>100</v>
      </c>
      <c r="M357" s="266"/>
      <c r="N357" s="688"/>
    </row>
    <row r="358" spans="1:16" ht="18.75" customHeight="1" x14ac:dyDescent="0.2">
      <c r="A358" s="490" t="s">
        <v>150</v>
      </c>
      <c r="B358" s="501" t="s">
        <v>258</v>
      </c>
      <c r="C358" s="492" t="s">
        <v>6</v>
      </c>
      <c r="D358" s="502" t="s">
        <v>87</v>
      </c>
      <c r="E358" s="502" t="s">
        <v>87</v>
      </c>
      <c r="F358" s="116" t="s">
        <v>1</v>
      </c>
      <c r="G358" s="121">
        <v>25739421.300000001</v>
      </c>
      <c r="H358" s="385">
        <v>25739421.300000001</v>
      </c>
      <c r="I358" s="203">
        <f t="shared" si="5"/>
        <v>0</v>
      </c>
      <c r="J358" s="730" t="s">
        <v>90</v>
      </c>
      <c r="K358" s="673" t="s">
        <v>90</v>
      </c>
      <c r="L358" s="673" t="s">
        <v>90</v>
      </c>
      <c r="M358" s="673" t="s">
        <v>90</v>
      </c>
      <c r="N358" s="688"/>
    </row>
    <row r="359" spans="1:16" ht="21.75" customHeight="1" x14ac:dyDescent="0.2">
      <c r="A359" s="490"/>
      <c r="B359" s="501" t="s">
        <v>77</v>
      </c>
      <c r="C359" s="492" t="s">
        <v>6</v>
      </c>
      <c r="D359" s="502"/>
      <c r="E359" s="502"/>
      <c r="F359" s="118" t="s">
        <v>2</v>
      </c>
      <c r="G359" s="124">
        <v>0</v>
      </c>
      <c r="H359" s="388">
        <v>0</v>
      </c>
      <c r="I359" s="203">
        <f t="shared" si="5"/>
        <v>0</v>
      </c>
      <c r="J359" s="730"/>
      <c r="K359" s="673"/>
      <c r="L359" s="673"/>
      <c r="M359" s="673"/>
      <c r="N359" s="688"/>
    </row>
    <row r="360" spans="1:16" ht="21.75" customHeight="1" x14ac:dyDescent="0.2">
      <c r="A360" s="490"/>
      <c r="B360" s="501" t="s">
        <v>77</v>
      </c>
      <c r="C360" s="492" t="s">
        <v>6</v>
      </c>
      <c r="D360" s="502"/>
      <c r="E360" s="502"/>
      <c r="F360" s="118" t="s">
        <v>5</v>
      </c>
      <c r="G360" s="124">
        <v>25739421.300000001</v>
      </c>
      <c r="H360" s="388">
        <v>25739421.300000001</v>
      </c>
      <c r="I360" s="203">
        <f t="shared" si="5"/>
        <v>0</v>
      </c>
      <c r="J360" s="730"/>
      <c r="K360" s="673"/>
      <c r="L360" s="673"/>
      <c r="M360" s="673"/>
      <c r="N360" s="688"/>
    </row>
    <row r="361" spans="1:16" ht="33" customHeight="1" x14ac:dyDescent="0.2">
      <c r="A361" s="490" t="s">
        <v>151</v>
      </c>
      <c r="B361" s="491" t="s">
        <v>259</v>
      </c>
      <c r="C361" s="492" t="s">
        <v>6</v>
      </c>
      <c r="D361" s="493" t="s">
        <v>88</v>
      </c>
      <c r="E361" s="493" t="s">
        <v>89</v>
      </c>
      <c r="F361" s="116" t="s">
        <v>1</v>
      </c>
      <c r="G361" s="121">
        <v>17677.3</v>
      </c>
      <c r="H361" s="385">
        <v>17677.3</v>
      </c>
      <c r="I361" s="203">
        <f t="shared" si="5"/>
        <v>0</v>
      </c>
      <c r="J361" s="726" t="s">
        <v>434</v>
      </c>
      <c r="K361" s="672">
        <v>143</v>
      </c>
      <c r="L361" s="672">
        <v>143</v>
      </c>
      <c r="M361" s="672" t="s">
        <v>688</v>
      </c>
      <c r="N361" s="688"/>
    </row>
    <row r="362" spans="1:16" ht="28.5" customHeight="1" x14ac:dyDescent="0.2">
      <c r="A362" s="490"/>
      <c r="B362" s="491" t="s">
        <v>78</v>
      </c>
      <c r="C362" s="492" t="s">
        <v>6</v>
      </c>
      <c r="D362" s="494"/>
      <c r="E362" s="494"/>
      <c r="F362" s="118" t="s">
        <v>2</v>
      </c>
      <c r="G362" s="124">
        <v>0</v>
      </c>
      <c r="H362" s="388">
        <v>0</v>
      </c>
      <c r="I362" s="203">
        <f t="shared" si="5"/>
        <v>0</v>
      </c>
      <c r="J362" s="727"/>
      <c r="K362" s="672"/>
      <c r="L362" s="672"/>
      <c r="M362" s="672"/>
      <c r="N362" s="688"/>
      <c r="O362" s="150" t="s">
        <v>628</v>
      </c>
    </row>
    <row r="363" spans="1:16" ht="55.5" customHeight="1" x14ac:dyDescent="0.2">
      <c r="A363" s="490"/>
      <c r="B363" s="491" t="s">
        <v>78</v>
      </c>
      <c r="C363" s="492" t="s">
        <v>6</v>
      </c>
      <c r="D363" s="495"/>
      <c r="E363" s="495"/>
      <c r="F363" s="118" t="s">
        <v>5</v>
      </c>
      <c r="G363" s="124">
        <v>17677.3</v>
      </c>
      <c r="H363" s="388">
        <v>17677.3</v>
      </c>
      <c r="I363" s="203">
        <f t="shared" si="5"/>
        <v>0</v>
      </c>
      <c r="J363" s="267" t="s">
        <v>465</v>
      </c>
      <c r="K363" s="355">
        <v>0</v>
      </c>
      <c r="L363" s="355">
        <v>0</v>
      </c>
      <c r="M363" s="355"/>
      <c r="N363" s="688"/>
      <c r="O363" s="150"/>
    </row>
    <row r="364" spans="1:16" ht="24" customHeight="1" x14ac:dyDescent="0.2">
      <c r="A364" s="490" t="s">
        <v>152</v>
      </c>
      <c r="B364" s="491" t="s">
        <v>224</v>
      </c>
      <c r="C364" s="492" t="s">
        <v>6</v>
      </c>
      <c r="D364" s="493" t="s">
        <v>88</v>
      </c>
      <c r="E364" s="493" t="s">
        <v>89</v>
      </c>
      <c r="F364" s="116" t="s">
        <v>1</v>
      </c>
      <c r="G364" s="121">
        <v>25721744</v>
      </c>
      <c r="H364" s="385">
        <v>25721744</v>
      </c>
      <c r="I364" s="203">
        <f t="shared" si="5"/>
        <v>0</v>
      </c>
      <c r="J364" s="725" t="s">
        <v>436</v>
      </c>
      <c r="K364" s="672">
        <v>2516923</v>
      </c>
      <c r="L364" s="672">
        <v>2516923</v>
      </c>
      <c r="M364" s="672"/>
      <c r="N364" s="688"/>
    </row>
    <row r="365" spans="1:16" ht="23.25" customHeight="1" x14ac:dyDescent="0.2">
      <c r="A365" s="490"/>
      <c r="B365" s="491" t="s">
        <v>79</v>
      </c>
      <c r="C365" s="492" t="s">
        <v>6</v>
      </c>
      <c r="D365" s="494"/>
      <c r="E365" s="494"/>
      <c r="F365" s="118" t="s">
        <v>2</v>
      </c>
      <c r="G365" s="124">
        <v>0</v>
      </c>
      <c r="H365" s="388">
        <v>0</v>
      </c>
      <c r="I365" s="203">
        <f t="shared" si="5"/>
        <v>0</v>
      </c>
      <c r="J365" s="725"/>
      <c r="K365" s="672"/>
      <c r="L365" s="672"/>
      <c r="M365" s="672"/>
      <c r="N365" s="688"/>
    </row>
    <row r="366" spans="1:16" ht="63.75" customHeight="1" x14ac:dyDescent="0.2">
      <c r="A366" s="490"/>
      <c r="B366" s="491" t="s">
        <v>79</v>
      </c>
      <c r="C366" s="492" t="s">
        <v>6</v>
      </c>
      <c r="D366" s="495"/>
      <c r="E366" s="495"/>
      <c r="F366" s="118" t="s">
        <v>5</v>
      </c>
      <c r="G366" s="124">
        <v>25721744</v>
      </c>
      <c r="H366" s="388">
        <v>25721744</v>
      </c>
      <c r="I366" s="203">
        <f t="shared" si="5"/>
        <v>0</v>
      </c>
      <c r="J366" s="267" t="s">
        <v>437</v>
      </c>
      <c r="K366" s="285">
        <v>100</v>
      </c>
      <c r="L366" s="285">
        <v>100</v>
      </c>
      <c r="M366" s="285"/>
      <c r="N366" s="688"/>
      <c r="O366" s="535"/>
      <c r="P366" s="758"/>
    </row>
    <row r="367" spans="1:16" ht="23.25" customHeight="1" x14ac:dyDescent="0.2">
      <c r="A367" s="490" t="s">
        <v>153</v>
      </c>
      <c r="B367" s="501" t="s">
        <v>260</v>
      </c>
      <c r="C367" s="492" t="s">
        <v>6</v>
      </c>
      <c r="D367" s="502" t="s">
        <v>87</v>
      </c>
      <c r="E367" s="502" t="s">
        <v>87</v>
      </c>
      <c r="F367" s="116" t="s">
        <v>1</v>
      </c>
      <c r="G367" s="121">
        <v>284387.20000000001</v>
      </c>
      <c r="H367" s="385">
        <v>284387.20000000001</v>
      </c>
      <c r="I367" s="203">
        <f t="shared" si="5"/>
        <v>0</v>
      </c>
      <c r="J367" s="730" t="s">
        <v>90</v>
      </c>
      <c r="K367" s="673" t="s">
        <v>90</v>
      </c>
      <c r="L367" s="673" t="s">
        <v>90</v>
      </c>
      <c r="M367" s="673" t="s">
        <v>90</v>
      </c>
      <c r="N367" s="688"/>
      <c r="O367" s="149"/>
      <c r="P367" s="147"/>
    </row>
    <row r="368" spans="1:16" ht="23.25" customHeight="1" x14ac:dyDescent="0.2">
      <c r="A368" s="490"/>
      <c r="B368" s="501" t="s">
        <v>80</v>
      </c>
      <c r="C368" s="492" t="s">
        <v>6</v>
      </c>
      <c r="D368" s="502"/>
      <c r="E368" s="502"/>
      <c r="F368" s="118" t="s">
        <v>2</v>
      </c>
      <c r="G368" s="124">
        <v>0</v>
      </c>
      <c r="H368" s="388">
        <v>0</v>
      </c>
      <c r="I368" s="203">
        <f t="shared" si="5"/>
        <v>0</v>
      </c>
      <c r="J368" s="730"/>
      <c r="K368" s="673"/>
      <c r="L368" s="673"/>
      <c r="M368" s="673"/>
      <c r="N368" s="688"/>
      <c r="O368" s="149"/>
      <c r="P368" s="147"/>
    </row>
    <row r="369" spans="1:14" s="1" customFormat="1" ht="23.25" customHeight="1" x14ac:dyDescent="0.2">
      <c r="A369" s="490"/>
      <c r="B369" s="501" t="s">
        <v>80</v>
      </c>
      <c r="C369" s="492" t="s">
        <v>6</v>
      </c>
      <c r="D369" s="502"/>
      <c r="E369" s="502"/>
      <c r="F369" s="118" t="s">
        <v>5</v>
      </c>
      <c r="G369" s="124">
        <v>284387.20000000001</v>
      </c>
      <c r="H369" s="388">
        <v>284387.20000000001</v>
      </c>
      <c r="I369" s="203">
        <f t="shared" si="5"/>
        <v>0</v>
      </c>
      <c r="J369" s="730"/>
      <c r="K369" s="673"/>
      <c r="L369" s="673"/>
      <c r="M369" s="673"/>
      <c r="N369" s="688"/>
    </row>
    <row r="370" spans="1:14" s="1" customFormat="1" ht="54.75" customHeight="1" x14ac:dyDescent="0.2">
      <c r="A370" s="490" t="s">
        <v>154</v>
      </c>
      <c r="B370" s="491" t="s">
        <v>225</v>
      </c>
      <c r="C370" s="492" t="s">
        <v>6</v>
      </c>
      <c r="D370" s="493" t="s">
        <v>88</v>
      </c>
      <c r="E370" s="493" t="s">
        <v>89</v>
      </c>
      <c r="F370" s="116" t="s">
        <v>1</v>
      </c>
      <c r="G370" s="121">
        <v>284387.20000000001</v>
      </c>
      <c r="H370" s="385">
        <v>284387.20000000001</v>
      </c>
      <c r="I370" s="203">
        <f t="shared" si="5"/>
        <v>0</v>
      </c>
      <c r="J370" s="725" t="s">
        <v>438</v>
      </c>
      <c r="K370" s="672">
        <v>52</v>
      </c>
      <c r="L370" s="672">
        <v>36</v>
      </c>
      <c r="M370" s="672" t="s">
        <v>690</v>
      </c>
      <c r="N370" s="688"/>
    </row>
    <row r="371" spans="1:14" s="1" customFormat="1" ht="42.75" customHeight="1" x14ac:dyDescent="0.2">
      <c r="A371" s="490"/>
      <c r="B371" s="491" t="s">
        <v>81</v>
      </c>
      <c r="C371" s="492" t="s">
        <v>6</v>
      </c>
      <c r="D371" s="494"/>
      <c r="E371" s="494"/>
      <c r="F371" s="118" t="s">
        <v>2</v>
      </c>
      <c r="G371" s="124">
        <v>0</v>
      </c>
      <c r="H371" s="388">
        <v>0</v>
      </c>
      <c r="I371" s="203">
        <f t="shared" si="5"/>
        <v>0</v>
      </c>
      <c r="J371" s="725"/>
      <c r="K371" s="672"/>
      <c r="L371" s="672"/>
      <c r="M371" s="672"/>
      <c r="N371" s="688"/>
    </row>
    <row r="372" spans="1:14" s="1" customFormat="1" ht="69.75" customHeight="1" x14ac:dyDescent="0.2">
      <c r="A372" s="490"/>
      <c r="B372" s="491" t="s">
        <v>81</v>
      </c>
      <c r="C372" s="492" t="s">
        <v>6</v>
      </c>
      <c r="D372" s="495"/>
      <c r="E372" s="495"/>
      <c r="F372" s="118" t="s">
        <v>5</v>
      </c>
      <c r="G372" s="124">
        <v>284387.20000000001</v>
      </c>
      <c r="H372" s="388">
        <v>284387.20000000001</v>
      </c>
      <c r="I372" s="203">
        <f t="shared" si="5"/>
        <v>0</v>
      </c>
      <c r="J372" s="271" t="s">
        <v>439</v>
      </c>
      <c r="K372" s="356">
        <v>17.600000000000001</v>
      </c>
      <c r="L372" s="356">
        <v>11.2</v>
      </c>
      <c r="M372" s="356" t="s">
        <v>689</v>
      </c>
      <c r="N372" s="680"/>
    </row>
    <row r="374" spans="1:14" s="1" customFormat="1" ht="18.75" x14ac:dyDescent="0.3">
      <c r="B374" s="14" t="s">
        <v>265</v>
      </c>
      <c r="C374" s="14"/>
      <c r="D374" s="14"/>
      <c r="E374" s="14"/>
      <c r="F374" s="44"/>
      <c r="G374" s="41"/>
      <c r="H374" s="408"/>
      <c r="I374" s="41"/>
      <c r="J374" s="14" t="s">
        <v>264</v>
      </c>
      <c r="K374" s="40"/>
      <c r="L374" s="40"/>
      <c r="M374" s="40"/>
      <c r="N374" s="40"/>
    </row>
  </sheetData>
  <autoFilter ref="A12:T372" xr:uid="{00000000-0009-0000-0000-000004000000}"/>
  <mergeCells count="1063">
    <mergeCell ref="O93:P93"/>
    <mergeCell ref="O98:P98"/>
    <mergeCell ref="O108:P108"/>
    <mergeCell ref="O109:P109"/>
    <mergeCell ref="O110:P110"/>
    <mergeCell ref="O111:P111"/>
    <mergeCell ref="O304:O305"/>
    <mergeCell ref="O310:O311"/>
    <mergeCell ref="D344:D345"/>
    <mergeCell ref="E344:E345"/>
    <mergeCell ref="J93:J94"/>
    <mergeCell ref="K93:K94"/>
    <mergeCell ref="J100:J102"/>
    <mergeCell ref="K100:K102"/>
    <mergeCell ref="J112:J113"/>
    <mergeCell ref="K112:K113"/>
    <mergeCell ref="J124:J125"/>
    <mergeCell ref="K128:K130"/>
    <mergeCell ref="J148:J149"/>
    <mergeCell ref="K148:K149"/>
    <mergeCell ref="O148:P149"/>
    <mergeCell ref="K160:K161"/>
    <mergeCell ref="O160:S161"/>
    <mergeCell ref="J169:J171"/>
    <mergeCell ref="N159:N161"/>
    <mergeCell ref="J96:J97"/>
    <mergeCell ref="K96:K97"/>
    <mergeCell ref="F93:F94"/>
    <mergeCell ref="K162:K164"/>
    <mergeCell ref="K169:K171"/>
    <mergeCell ref="D187:D190"/>
    <mergeCell ref="E187:E190"/>
    <mergeCell ref="A9:K9"/>
    <mergeCell ref="K71:K72"/>
    <mergeCell ref="J14:J31"/>
    <mergeCell ref="K14:K31"/>
    <mergeCell ref="C19:C21"/>
    <mergeCell ref="D19:D21"/>
    <mergeCell ref="E19:E21"/>
    <mergeCell ref="C22:C25"/>
    <mergeCell ref="K32:K43"/>
    <mergeCell ref="C37:C40"/>
    <mergeCell ref="D37:D40"/>
    <mergeCell ref="E37:E40"/>
    <mergeCell ref="C41:C43"/>
    <mergeCell ref="D41:D43"/>
    <mergeCell ref="E41:E43"/>
    <mergeCell ref="K51:K52"/>
    <mergeCell ref="A11:A12"/>
    <mergeCell ref="B11:B12"/>
    <mergeCell ref="D22:D25"/>
    <mergeCell ref="E22:E25"/>
    <mergeCell ref="C26:C28"/>
    <mergeCell ref="D26:D28"/>
    <mergeCell ref="F11:G11"/>
    <mergeCell ref="A32:A43"/>
    <mergeCell ref="B32:B43"/>
    <mergeCell ref="C32:C36"/>
    <mergeCell ref="D32:D36"/>
    <mergeCell ref="E32:E36"/>
    <mergeCell ref="C11:C12"/>
    <mergeCell ref="D11:E11"/>
    <mergeCell ref="E26:E28"/>
    <mergeCell ref="C29:C31"/>
    <mergeCell ref="D29:D31"/>
    <mergeCell ref="E29:E31"/>
    <mergeCell ref="A47:A49"/>
    <mergeCell ref="B47:B49"/>
    <mergeCell ref="C47:C49"/>
    <mergeCell ref="D47:D49"/>
    <mergeCell ref="A44:A46"/>
    <mergeCell ref="B44:B46"/>
    <mergeCell ref="C44:C46"/>
    <mergeCell ref="E47:E49"/>
    <mergeCell ref="F48:F49"/>
    <mergeCell ref="G48:G49"/>
    <mergeCell ref="D44:D46"/>
    <mergeCell ref="E44:E46"/>
    <mergeCell ref="A57:A61"/>
    <mergeCell ref="B57:B61"/>
    <mergeCell ref="C57:C61"/>
    <mergeCell ref="D57:D61"/>
    <mergeCell ref="E57:E61"/>
    <mergeCell ref="A50:A52"/>
    <mergeCell ref="B50:B52"/>
    <mergeCell ref="C50:C52"/>
    <mergeCell ref="D50:D52"/>
    <mergeCell ref="E50:E52"/>
    <mergeCell ref="K62:K64"/>
    <mergeCell ref="A14:B31"/>
    <mergeCell ref="C14:C18"/>
    <mergeCell ref="D14:D18"/>
    <mergeCell ref="E14:E18"/>
    <mergeCell ref="J32:J43"/>
    <mergeCell ref="K44:K46"/>
    <mergeCell ref="J44:J46"/>
    <mergeCell ref="H48:H49"/>
    <mergeCell ref="J51:J52"/>
    <mergeCell ref="K55:K56"/>
    <mergeCell ref="J55:J56"/>
    <mergeCell ref="K68:K69"/>
    <mergeCell ref="A65:A67"/>
    <mergeCell ref="B65:B67"/>
    <mergeCell ref="C65:C67"/>
    <mergeCell ref="D65:D67"/>
    <mergeCell ref="E65:E67"/>
    <mergeCell ref="J66:J67"/>
    <mergeCell ref="K66:K67"/>
    <mergeCell ref="F58:F61"/>
    <mergeCell ref="G58:G61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J62:J64"/>
    <mergeCell ref="J71:J72"/>
    <mergeCell ref="G78:G79"/>
    <mergeCell ref="A80:A84"/>
    <mergeCell ref="B80:B84"/>
    <mergeCell ref="C80:C84"/>
    <mergeCell ref="D80:D84"/>
    <mergeCell ref="E80:E84"/>
    <mergeCell ref="F80:F81"/>
    <mergeCell ref="G80:G81"/>
    <mergeCell ref="F82:F84"/>
    <mergeCell ref="G82:G84"/>
    <mergeCell ref="A77:A79"/>
    <mergeCell ref="B77:B79"/>
    <mergeCell ref="C77:C79"/>
    <mergeCell ref="D77:D79"/>
    <mergeCell ref="E77:E79"/>
    <mergeCell ref="F78:F79"/>
    <mergeCell ref="A74:A76"/>
    <mergeCell ref="A68:A70"/>
    <mergeCell ref="B68:B70"/>
    <mergeCell ref="C68:C70"/>
    <mergeCell ref="D68:D70"/>
    <mergeCell ref="E68:E70"/>
    <mergeCell ref="J68:J69"/>
    <mergeCell ref="B74:B76"/>
    <mergeCell ref="C74:C76"/>
    <mergeCell ref="D74:D76"/>
    <mergeCell ref="E74:E76"/>
    <mergeCell ref="A71:A73"/>
    <mergeCell ref="B71:B73"/>
    <mergeCell ref="A85:A86"/>
    <mergeCell ref="B85:B86"/>
    <mergeCell ref="C85:C86"/>
    <mergeCell ref="D85:D86"/>
    <mergeCell ref="E85:E86"/>
    <mergeCell ref="C71:C73"/>
    <mergeCell ref="D71:D73"/>
    <mergeCell ref="E71:E73"/>
    <mergeCell ref="A62:A64"/>
    <mergeCell ref="B62:B64"/>
    <mergeCell ref="C62:C64"/>
    <mergeCell ref="D62:D64"/>
    <mergeCell ref="E62:E64"/>
    <mergeCell ref="A96:A97"/>
    <mergeCell ref="B96:B97"/>
    <mergeCell ref="C96:C97"/>
    <mergeCell ref="D96:D97"/>
    <mergeCell ref="E96:E97"/>
    <mergeCell ref="A93:A95"/>
    <mergeCell ref="B93:B95"/>
    <mergeCell ref="C93:C95"/>
    <mergeCell ref="D93:D95"/>
    <mergeCell ref="E93:E95"/>
    <mergeCell ref="A87:A88"/>
    <mergeCell ref="B87:B88"/>
    <mergeCell ref="C87:C88"/>
    <mergeCell ref="D87:D88"/>
    <mergeCell ref="E87:E88"/>
    <mergeCell ref="K89:K90"/>
    <mergeCell ref="A91:A92"/>
    <mergeCell ref="B91:B92"/>
    <mergeCell ref="C91:C92"/>
    <mergeCell ref="D91:D92"/>
    <mergeCell ref="E91:E92"/>
    <mergeCell ref="A89:A90"/>
    <mergeCell ref="B89:B90"/>
    <mergeCell ref="C89:C90"/>
    <mergeCell ref="D89:D90"/>
    <mergeCell ref="E89:E90"/>
    <mergeCell ref="J89:J90"/>
    <mergeCell ref="J103:J104"/>
    <mergeCell ref="K103:K104"/>
    <mergeCell ref="K106:K107"/>
    <mergeCell ref="A108:A109"/>
    <mergeCell ref="B108:B109"/>
    <mergeCell ref="C108:C109"/>
    <mergeCell ref="D108:D109"/>
    <mergeCell ref="E108:E109"/>
    <mergeCell ref="A106:A107"/>
    <mergeCell ref="B106:B107"/>
    <mergeCell ref="C106:C107"/>
    <mergeCell ref="D106:D107"/>
    <mergeCell ref="E106:E107"/>
    <mergeCell ref="J106:J107"/>
    <mergeCell ref="A98:A99"/>
    <mergeCell ref="B98:B99"/>
    <mergeCell ref="C98:C99"/>
    <mergeCell ref="D98:D99"/>
    <mergeCell ref="E98:E99"/>
    <mergeCell ref="A100:A102"/>
    <mergeCell ref="B100:B102"/>
    <mergeCell ref="C100:C102"/>
    <mergeCell ref="D100:D102"/>
    <mergeCell ref="E100:E102"/>
    <mergeCell ref="A114:A115"/>
    <mergeCell ref="B114:B115"/>
    <mergeCell ref="C114:C115"/>
    <mergeCell ref="D114:D115"/>
    <mergeCell ref="E114:E115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03:A105"/>
    <mergeCell ref="B103:B105"/>
    <mergeCell ref="C103:C105"/>
    <mergeCell ref="D103:D105"/>
    <mergeCell ref="E103:E105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H138:H140"/>
    <mergeCell ref="A128:A130"/>
    <mergeCell ref="B128:B130"/>
    <mergeCell ref="C128:C130"/>
    <mergeCell ref="D128:D130"/>
    <mergeCell ref="E128:E130"/>
    <mergeCell ref="J128:J130"/>
    <mergeCell ref="J134:J135"/>
    <mergeCell ref="K134:K135"/>
    <mergeCell ref="K124:K125"/>
    <mergeCell ref="A126:A127"/>
    <mergeCell ref="B126:B127"/>
    <mergeCell ref="C126:C127"/>
    <mergeCell ref="D126:D127"/>
    <mergeCell ref="A131:A135"/>
    <mergeCell ref="B131:B135"/>
    <mergeCell ref="C131:C135"/>
    <mergeCell ref="D131:D135"/>
    <mergeCell ref="E131:E135"/>
    <mergeCell ref="J131:J132"/>
    <mergeCell ref="K131:K132"/>
    <mergeCell ref="F132:F135"/>
    <mergeCell ref="G132:G135"/>
    <mergeCell ref="A124:A125"/>
    <mergeCell ref="B124:B125"/>
    <mergeCell ref="C124:C125"/>
    <mergeCell ref="D124:D125"/>
    <mergeCell ref="E124:E125"/>
    <mergeCell ref="K151:K152"/>
    <mergeCell ref="A146:A147"/>
    <mergeCell ref="B146:B147"/>
    <mergeCell ref="C146:C147"/>
    <mergeCell ref="D146:D147"/>
    <mergeCell ref="E146:E147"/>
    <mergeCell ref="A148:A150"/>
    <mergeCell ref="B148:B150"/>
    <mergeCell ref="C148:C150"/>
    <mergeCell ref="D148:D150"/>
    <mergeCell ref="E148:E150"/>
    <mergeCell ref="A136:A140"/>
    <mergeCell ref="B136:B140"/>
    <mergeCell ref="C136:C140"/>
    <mergeCell ref="D136:D140"/>
    <mergeCell ref="E136:E140"/>
    <mergeCell ref="F138:F140"/>
    <mergeCell ref="J141:J143"/>
    <mergeCell ref="K141:K143"/>
    <mergeCell ref="A144:A145"/>
    <mergeCell ref="B144:B145"/>
    <mergeCell ref="C144:C145"/>
    <mergeCell ref="D144:D145"/>
    <mergeCell ref="E144:E145"/>
    <mergeCell ref="G138:G140"/>
    <mergeCell ref="J139:J140"/>
    <mergeCell ref="K139:K140"/>
    <mergeCell ref="A141:A143"/>
    <mergeCell ref="B141:B143"/>
    <mergeCell ref="C141:C143"/>
    <mergeCell ref="D141:D143"/>
    <mergeCell ref="E141:E143"/>
    <mergeCell ref="A151:A153"/>
    <mergeCell ref="B151:B153"/>
    <mergeCell ref="C151:C153"/>
    <mergeCell ref="D151:D153"/>
    <mergeCell ref="E151:E153"/>
    <mergeCell ref="J154:J155"/>
    <mergeCell ref="C154:C156"/>
    <mergeCell ref="D154:D156"/>
    <mergeCell ref="E154:E156"/>
    <mergeCell ref="A162:A164"/>
    <mergeCell ref="B162:B164"/>
    <mergeCell ref="C162:C164"/>
    <mergeCell ref="D162:D164"/>
    <mergeCell ref="E162:E164"/>
    <mergeCell ref="J162:J164"/>
    <mergeCell ref="A165:A168"/>
    <mergeCell ref="B165:B168"/>
    <mergeCell ref="C165:C168"/>
    <mergeCell ref="J151:J152"/>
    <mergeCell ref="J175:J176"/>
    <mergeCell ref="K175:K176"/>
    <mergeCell ref="H175:H176"/>
    <mergeCell ref="H166:H167"/>
    <mergeCell ref="A157:A158"/>
    <mergeCell ref="B157:B158"/>
    <mergeCell ref="C157:C158"/>
    <mergeCell ref="D157:D158"/>
    <mergeCell ref="E157:E158"/>
    <mergeCell ref="A154:A156"/>
    <mergeCell ref="B154:B156"/>
    <mergeCell ref="A159:A161"/>
    <mergeCell ref="B159:B161"/>
    <mergeCell ref="C159:C161"/>
    <mergeCell ref="D159:D161"/>
    <mergeCell ref="E159:E161"/>
    <mergeCell ref="J160:J161"/>
    <mergeCell ref="K154:K155"/>
    <mergeCell ref="D165:D168"/>
    <mergeCell ref="E165:E168"/>
    <mergeCell ref="J165:J166"/>
    <mergeCell ref="A181:A183"/>
    <mergeCell ref="B181:B183"/>
    <mergeCell ref="C181:C183"/>
    <mergeCell ref="D181:D183"/>
    <mergeCell ref="E181:E183"/>
    <mergeCell ref="J181:J182"/>
    <mergeCell ref="A178:A180"/>
    <mergeCell ref="B178:B180"/>
    <mergeCell ref="C178:C180"/>
    <mergeCell ref="D178:D180"/>
    <mergeCell ref="E178:E180"/>
    <mergeCell ref="K184:K186"/>
    <mergeCell ref="A187:A190"/>
    <mergeCell ref="A169:A171"/>
    <mergeCell ref="B169:B171"/>
    <mergeCell ref="C169:C171"/>
    <mergeCell ref="D169:D171"/>
    <mergeCell ref="E169:E171"/>
    <mergeCell ref="K172:K173"/>
    <mergeCell ref="A175:A177"/>
    <mergeCell ref="B175:B177"/>
    <mergeCell ref="C175:C177"/>
    <mergeCell ref="D175:D177"/>
    <mergeCell ref="E175:E177"/>
    <mergeCell ref="F175:F176"/>
    <mergeCell ref="G175:G176"/>
    <mergeCell ref="A172:A174"/>
    <mergeCell ref="B172:B174"/>
    <mergeCell ref="C172:C174"/>
    <mergeCell ref="D172:D174"/>
    <mergeCell ref="E172:E174"/>
    <mergeCell ref="J172:J173"/>
    <mergeCell ref="C199:C200"/>
    <mergeCell ref="D199:D200"/>
    <mergeCell ref="E199:E200"/>
    <mergeCell ref="A197:A198"/>
    <mergeCell ref="B197:B198"/>
    <mergeCell ref="C197:C198"/>
    <mergeCell ref="D197:D198"/>
    <mergeCell ref="E197:E198"/>
    <mergeCell ref="J184:J186"/>
    <mergeCell ref="J191:J196"/>
    <mergeCell ref="K191:K196"/>
    <mergeCell ref="C193:C194"/>
    <mergeCell ref="D193:D194"/>
    <mergeCell ref="E193:E194"/>
    <mergeCell ref="C195:C196"/>
    <mergeCell ref="D195:D196"/>
    <mergeCell ref="E195:E196"/>
    <mergeCell ref="A184:A186"/>
    <mergeCell ref="B184:B186"/>
    <mergeCell ref="C184:C186"/>
    <mergeCell ref="D184:D186"/>
    <mergeCell ref="E184:E186"/>
    <mergeCell ref="J187:J188"/>
    <mergeCell ref="K187:K188"/>
    <mergeCell ref="F189:F190"/>
    <mergeCell ref="G189:G190"/>
    <mergeCell ref="B187:B190"/>
    <mergeCell ref="C187:C190"/>
    <mergeCell ref="F187:F188"/>
    <mergeCell ref="G187:G188"/>
    <mergeCell ref="H187:H188"/>
    <mergeCell ref="H189:H190"/>
    <mergeCell ref="D191:D192"/>
    <mergeCell ref="E191:E192"/>
    <mergeCell ref="C209:C211"/>
    <mergeCell ref="D209:D211"/>
    <mergeCell ref="E209:E211"/>
    <mergeCell ref="C212:C213"/>
    <mergeCell ref="D212:D213"/>
    <mergeCell ref="E212:E213"/>
    <mergeCell ref="K197:K198"/>
    <mergeCell ref="C223:C224"/>
    <mergeCell ref="C225:C226"/>
    <mergeCell ref="J197:J198"/>
    <mergeCell ref="K201:K202"/>
    <mergeCell ref="J201:J202"/>
    <mergeCell ref="A203:A204"/>
    <mergeCell ref="B203:B204"/>
    <mergeCell ref="C203:C204"/>
    <mergeCell ref="D203:D204"/>
    <mergeCell ref="E203:E204"/>
    <mergeCell ref="A201:A202"/>
    <mergeCell ref="B201:B202"/>
    <mergeCell ref="C201:C202"/>
    <mergeCell ref="D201:D202"/>
    <mergeCell ref="E201:E202"/>
    <mergeCell ref="A191:A196"/>
    <mergeCell ref="B191:B196"/>
    <mergeCell ref="C191:C192"/>
    <mergeCell ref="A205:A213"/>
    <mergeCell ref="B205:B213"/>
    <mergeCell ref="C205:C208"/>
    <mergeCell ref="A199:A200"/>
    <mergeCell ref="B199:B200"/>
    <mergeCell ref="D205:D208"/>
    <mergeCell ref="E205:E208"/>
    <mergeCell ref="K214:K216"/>
    <mergeCell ref="A217:A219"/>
    <mergeCell ref="B217:B219"/>
    <mergeCell ref="C217:C219"/>
    <mergeCell ref="D217:D219"/>
    <mergeCell ref="E217:E219"/>
    <mergeCell ref="J217:J218"/>
    <mergeCell ref="K217:K218"/>
    <mergeCell ref="A214:A216"/>
    <mergeCell ref="B214:B216"/>
    <mergeCell ref="C214:C216"/>
    <mergeCell ref="D214:D216"/>
    <mergeCell ref="E214:E216"/>
    <mergeCell ref="J214:J216"/>
    <mergeCell ref="A229:A230"/>
    <mergeCell ref="B229:B230"/>
    <mergeCell ref="C229:C230"/>
    <mergeCell ref="D229:D230"/>
    <mergeCell ref="E229:E230"/>
    <mergeCell ref="J220:J226"/>
    <mergeCell ref="K220:K226"/>
    <mergeCell ref="A231:A232"/>
    <mergeCell ref="B231:B232"/>
    <mergeCell ref="C231:C232"/>
    <mergeCell ref="D231:D232"/>
    <mergeCell ref="E231:E232"/>
    <mergeCell ref="A227:A228"/>
    <mergeCell ref="B227:B228"/>
    <mergeCell ref="C227:C228"/>
    <mergeCell ref="D227:D228"/>
    <mergeCell ref="E227:E228"/>
    <mergeCell ref="A220:A226"/>
    <mergeCell ref="B220:B226"/>
    <mergeCell ref="C220:C222"/>
    <mergeCell ref="D220:D226"/>
    <mergeCell ref="E220:E226"/>
    <mergeCell ref="K250:K251"/>
    <mergeCell ref="H241:H243"/>
    <mergeCell ref="H244:H246"/>
    <mergeCell ref="A241:A246"/>
    <mergeCell ref="B241:B246"/>
    <mergeCell ref="C241:C246"/>
    <mergeCell ref="D241:D246"/>
    <mergeCell ref="E241:E246"/>
    <mergeCell ref="F241:F243"/>
    <mergeCell ref="G241:G243"/>
    <mergeCell ref="K233:K238"/>
    <mergeCell ref="C236:C238"/>
    <mergeCell ref="D236:D238"/>
    <mergeCell ref="E236:E238"/>
    <mergeCell ref="A239:A240"/>
    <mergeCell ref="B239:B240"/>
    <mergeCell ref="C239:C240"/>
    <mergeCell ref="E239:E240"/>
    <mergeCell ref="J239:J240"/>
    <mergeCell ref="A233:A238"/>
    <mergeCell ref="B233:B238"/>
    <mergeCell ref="C233:C235"/>
    <mergeCell ref="D233:D235"/>
    <mergeCell ref="E233:E235"/>
    <mergeCell ref="J233:J238"/>
    <mergeCell ref="K239:K240"/>
    <mergeCell ref="C261:C263"/>
    <mergeCell ref="D261:D263"/>
    <mergeCell ref="E261:E263"/>
    <mergeCell ref="C264:C266"/>
    <mergeCell ref="D264:D266"/>
    <mergeCell ref="E264:E266"/>
    <mergeCell ref="A258:A266"/>
    <mergeCell ref="B258:B266"/>
    <mergeCell ref="C258:C260"/>
    <mergeCell ref="D258:D260"/>
    <mergeCell ref="E258:E260"/>
    <mergeCell ref="A247:A251"/>
    <mergeCell ref="B247:B251"/>
    <mergeCell ref="C247:C251"/>
    <mergeCell ref="D247:D251"/>
    <mergeCell ref="E247:E251"/>
    <mergeCell ref="F248:F251"/>
    <mergeCell ref="A255:A257"/>
    <mergeCell ref="B255:B257"/>
    <mergeCell ref="C255:C257"/>
    <mergeCell ref="D255:D257"/>
    <mergeCell ref="E255:E257"/>
    <mergeCell ref="A252:A254"/>
    <mergeCell ref="B252:B254"/>
    <mergeCell ref="C252:C254"/>
    <mergeCell ref="D252:D254"/>
    <mergeCell ref="E252:E254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0:A271"/>
    <mergeCell ref="B270:B271"/>
    <mergeCell ref="C270:C271"/>
    <mergeCell ref="D270:D271"/>
    <mergeCell ref="E270:E271"/>
    <mergeCell ref="A267:A269"/>
    <mergeCell ref="B267:B269"/>
    <mergeCell ref="C267:C269"/>
    <mergeCell ref="D267:D269"/>
    <mergeCell ref="E267:E269"/>
    <mergeCell ref="B295:B296"/>
    <mergeCell ref="C295:C296"/>
    <mergeCell ref="D295:D296"/>
    <mergeCell ref="E295:E296"/>
    <mergeCell ref="C297:C298"/>
    <mergeCell ref="C299:C300"/>
    <mergeCell ref="O280:Q280"/>
    <mergeCell ref="A282:A283"/>
    <mergeCell ref="B282:B283"/>
    <mergeCell ref="C282:C283"/>
    <mergeCell ref="D282:D283"/>
    <mergeCell ref="E282:E283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M299:M300"/>
    <mergeCell ref="B310:B312"/>
    <mergeCell ref="C310:C312"/>
    <mergeCell ref="D310:D312"/>
    <mergeCell ref="E310:E312"/>
    <mergeCell ref="K307:K309"/>
    <mergeCell ref="J286:J287"/>
    <mergeCell ref="K286:K287"/>
    <mergeCell ref="A288:A290"/>
    <mergeCell ref="B288:B290"/>
    <mergeCell ref="C288:C290"/>
    <mergeCell ref="D288:D290"/>
    <mergeCell ref="E288:E290"/>
    <mergeCell ref="A284:A287"/>
    <mergeCell ref="B284:B287"/>
    <mergeCell ref="C284:C287"/>
    <mergeCell ref="D284:D287"/>
    <mergeCell ref="E284:E287"/>
    <mergeCell ref="F285:F287"/>
    <mergeCell ref="D301:D303"/>
    <mergeCell ref="E301:E303"/>
    <mergeCell ref="J301:J303"/>
    <mergeCell ref="J288:J289"/>
    <mergeCell ref="K288:K289"/>
    <mergeCell ref="A301:A303"/>
    <mergeCell ref="B301:B303"/>
    <mergeCell ref="C301:C303"/>
    <mergeCell ref="A293:A294"/>
    <mergeCell ref="B293:B294"/>
    <mergeCell ref="C293:C294"/>
    <mergeCell ref="D293:D294"/>
    <mergeCell ref="E293:E294"/>
    <mergeCell ref="A295:A296"/>
    <mergeCell ref="A332:A333"/>
    <mergeCell ref="B332:B333"/>
    <mergeCell ref="C332:C333"/>
    <mergeCell ref="D332:D333"/>
    <mergeCell ref="E332:E333"/>
    <mergeCell ref="J332:J333"/>
    <mergeCell ref="K332:K333"/>
    <mergeCell ref="A325:A327"/>
    <mergeCell ref="B325:B327"/>
    <mergeCell ref="C325:C327"/>
    <mergeCell ref="D325:D327"/>
    <mergeCell ref="E325:E327"/>
    <mergeCell ref="J325:J326"/>
    <mergeCell ref="K313:K321"/>
    <mergeCell ref="C316:C318"/>
    <mergeCell ref="C319:C321"/>
    <mergeCell ref="C322:C324"/>
    <mergeCell ref="D322:D324"/>
    <mergeCell ref="E322:E324"/>
    <mergeCell ref="J322:J323"/>
    <mergeCell ref="B330:B331"/>
    <mergeCell ref="O366:P366"/>
    <mergeCell ref="K354:K355"/>
    <mergeCell ref="A354:A355"/>
    <mergeCell ref="B354:B355"/>
    <mergeCell ref="K346:K353"/>
    <mergeCell ref="C349:C351"/>
    <mergeCell ref="D349:D351"/>
    <mergeCell ref="E349:E351"/>
    <mergeCell ref="C352:C353"/>
    <mergeCell ref="D352:D353"/>
    <mergeCell ref="E352:E353"/>
    <mergeCell ref="A346:A353"/>
    <mergeCell ref="B346:B353"/>
    <mergeCell ref="C346:C348"/>
    <mergeCell ref="D346:D348"/>
    <mergeCell ref="E346:E348"/>
    <mergeCell ref="A356:A357"/>
    <mergeCell ref="B356:B357"/>
    <mergeCell ref="C356:C357"/>
    <mergeCell ref="D356:D357"/>
    <mergeCell ref="K358:K360"/>
    <mergeCell ref="E356:E357"/>
    <mergeCell ref="E358:E360"/>
    <mergeCell ref="J358:J360"/>
    <mergeCell ref="J346:J353"/>
    <mergeCell ref="C354:C355"/>
    <mergeCell ref="D354:D355"/>
    <mergeCell ref="E354:E355"/>
    <mergeCell ref="J354:J355"/>
    <mergeCell ref="N346:N353"/>
    <mergeCell ref="N354:N355"/>
    <mergeCell ref="L346:L353"/>
    <mergeCell ref="A367:A369"/>
    <mergeCell ref="B367:B369"/>
    <mergeCell ref="C367:C369"/>
    <mergeCell ref="D367:D369"/>
    <mergeCell ref="E367:E369"/>
    <mergeCell ref="J367:J369"/>
    <mergeCell ref="K367:K369"/>
    <mergeCell ref="A364:A366"/>
    <mergeCell ref="B364:B366"/>
    <mergeCell ref="C364:C366"/>
    <mergeCell ref="D364:D366"/>
    <mergeCell ref="E364:E366"/>
    <mergeCell ref="J364:J365"/>
    <mergeCell ref="A370:A372"/>
    <mergeCell ref="B370:B372"/>
    <mergeCell ref="K370:K371"/>
    <mergeCell ref="E370:E372"/>
    <mergeCell ref="J370:J371"/>
    <mergeCell ref="K364:K365"/>
    <mergeCell ref="C370:C372"/>
    <mergeCell ref="D370:D372"/>
    <mergeCell ref="K336:K337"/>
    <mergeCell ref="C338:C339"/>
    <mergeCell ref="D338:D339"/>
    <mergeCell ref="C342:C343"/>
    <mergeCell ref="D342:D343"/>
    <mergeCell ref="E342:E343"/>
    <mergeCell ref="C340:C341"/>
    <mergeCell ref="D340:D341"/>
    <mergeCell ref="K322:K323"/>
    <mergeCell ref="E336:E337"/>
    <mergeCell ref="K340:K341"/>
    <mergeCell ref="K325:K326"/>
    <mergeCell ref="O270:Q270"/>
    <mergeCell ref="O91:P91"/>
    <mergeCell ref="J205:J213"/>
    <mergeCell ref="K205:K213"/>
    <mergeCell ref="D330:D331"/>
    <mergeCell ref="E330:E331"/>
    <mergeCell ref="E340:E341"/>
    <mergeCell ref="J340:J341"/>
    <mergeCell ref="E328:E329"/>
    <mergeCell ref="K258:K266"/>
    <mergeCell ref="J310:J311"/>
    <mergeCell ref="K310:K311"/>
    <mergeCell ref="K301:K303"/>
    <mergeCell ref="J258:J266"/>
    <mergeCell ref="K267:K269"/>
    <mergeCell ref="J267:J269"/>
    <mergeCell ref="J241:J243"/>
    <mergeCell ref="K252:K254"/>
    <mergeCell ref="J255:J256"/>
    <mergeCell ref="D239:D240"/>
    <mergeCell ref="B276:B277"/>
    <mergeCell ref="C276:C277"/>
    <mergeCell ref="D276:D277"/>
    <mergeCell ref="E276:E277"/>
    <mergeCell ref="B297:B298"/>
    <mergeCell ref="B299:B300"/>
    <mergeCell ref="A297:A298"/>
    <mergeCell ref="A299:A300"/>
    <mergeCell ref="A361:A363"/>
    <mergeCell ref="B361:B363"/>
    <mergeCell ref="C361:C363"/>
    <mergeCell ref="D361:D363"/>
    <mergeCell ref="E361:E363"/>
    <mergeCell ref="J361:J362"/>
    <mergeCell ref="K361:K362"/>
    <mergeCell ref="A358:A360"/>
    <mergeCell ref="B358:B360"/>
    <mergeCell ref="C358:C360"/>
    <mergeCell ref="D358:D360"/>
    <mergeCell ref="A313:A321"/>
    <mergeCell ref="B313:B321"/>
    <mergeCell ref="C313:C315"/>
    <mergeCell ref="D313:D321"/>
    <mergeCell ref="E313:E321"/>
    <mergeCell ref="C344:C345"/>
    <mergeCell ref="B344:B345"/>
    <mergeCell ref="A344:A345"/>
    <mergeCell ref="A342:A343"/>
    <mergeCell ref="B342:B343"/>
    <mergeCell ref="A340:A341"/>
    <mergeCell ref="B340:B341"/>
    <mergeCell ref="J336:J337"/>
    <mergeCell ref="K58:K61"/>
    <mergeCell ref="A322:A324"/>
    <mergeCell ref="B322:B324"/>
    <mergeCell ref="A338:A339"/>
    <mergeCell ref="E338:E339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B328:B329"/>
    <mergeCell ref="A328:A329"/>
    <mergeCell ref="A330:A331"/>
    <mergeCell ref="C328:C329"/>
    <mergeCell ref="C330:C331"/>
    <mergeCell ref="D328:D329"/>
    <mergeCell ref="H58:H61"/>
    <mergeCell ref="J313:J321"/>
    <mergeCell ref="A291:A292"/>
    <mergeCell ref="B291:B292"/>
    <mergeCell ref="C291:C292"/>
    <mergeCell ref="D291:D292"/>
    <mergeCell ref="E291:E292"/>
    <mergeCell ref="J328:J329"/>
    <mergeCell ref="K328:K329"/>
    <mergeCell ref="H132:H135"/>
    <mergeCell ref="H93:H94"/>
    <mergeCell ref="A276:A277"/>
    <mergeCell ref="A307:A309"/>
    <mergeCell ref="B307:B309"/>
    <mergeCell ref="C307:C309"/>
    <mergeCell ref="D307:D309"/>
    <mergeCell ref="E307:E309"/>
    <mergeCell ref="J307:J309"/>
    <mergeCell ref="J304:J305"/>
    <mergeCell ref="K304:K305"/>
    <mergeCell ref="A304:A306"/>
    <mergeCell ref="B304:B306"/>
    <mergeCell ref="C304:C306"/>
    <mergeCell ref="D304:D306"/>
    <mergeCell ref="E304:E306"/>
    <mergeCell ref="A310:A312"/>
    <mergeCell ref="N14:N31"/>
    <mergeCell ref="N32:N43"/>
    <mergeCell ref="N44:N46"/>
    <mergeCell ref="N55:N56"/>
    <mergeCell ref="N62:N64"/>
    <mergeCell ref="N66:N67"/>
    <mergeCell ref="H80:H81"/>
    <mergeCell ref="H82:H84"/>
    <mergeCell ref="H78:H79"/>
    <mergeCell ref="E297:E298"/>
    <mergeCell ref="D299:D300"/>
    <mergeCell ref="E299:E300"/>
    <mergeCell ref="D297:D298"/>
    <mergeCell ref="H285:H287"/>
    <mergeCell ref="G285:G287"/>
    <mergeCell ref="E126:E127"/>
    <mergeCell ref="G93:G94"/>
    <mergeCell ref="J58:J61"/>
    <mergeCell ref="K255:K256"/>
    <mergeCell ref="J252:J254"/>
    <mergeCell ref="H248:H251"/>
    <mergeCell ref="K241:K243"/>
    <mergeCell ref="F244:F246"/>
    <mergeCell ref="G244:G246"/>
    <mergeCell ref="J244:J245"/>
    <mergeCell ref="K244:K245"/>
    <mergeCell ref="G248:G251"/>
    <mergeCell ref="J248:J249"/>
    <mergeCell ref="K248:K249"/>
    <mergeCell ref="J250:J251"/>
    <mergeCell ref="N165:N166"/>
    <mergeCell ref="N169:N171"/>
    <mergeCell ref="N178:N180"/>
    <mergeCell ref="N184:N186"/>
    <mergeCell ref="N172:N174"/>
    <mergeCell ref="N175:N177"/>
    <mergeCell ref="N181:N183"/>
    <mergeCell ref="M239:M240"/>
    <mergeCell ref="M241:M243"/>
    <mergeCell ref="M244:M245"/>
    <mergeCell ref="M248:M249"/>
    <mergeCell ref="M250:M251"/>
    <mergeCell ref="M252:M254"/>
    <mergeCell ref="M255:M256"/>
    <mergeCell ref="J178:J180"/>
    <mergeCell ref="K178:K180"/>
    <mergeCell ref="K181:K182"/>
    <mergeCell ref="K165:K166"/>
    <mergeCell ref="F166:F167"/>
    <mergeCell ref="G166:G167"/>
    <mergeCell ref="L134:L135"/>
    <mergeCell ref="N340:N341"/>
    <mergeCell ref="N325:N339"/>
    <mergeCell ref="N162:N164"/>
    <mergeCell ref="L172:L173"/>
    <mergeCell ref="L175:L176"/>
    <mergeCell ref="L178:L180"/>
    <mergeCell ref="L181:L182"/>
    <mergeCell ref="L184:L186"/>
    <mergeCell ref="L187:L188"/>
    <mergeCell ref="L191:L196"/>
    <mergeCell ref="L197:L198"/>
    <mergeCell ref="L201:L202"/>
    <mergeCell ref="L139:L140"/>
    <mergeCell ref="L141:L143"/>
    <mergeCell ref="L148:L149"/>
    <mergeCell ref="L151:L152"/>
    <mergeCell ref="M154:M155"/>
    <mergeCell ref="L154:L155"/>
    <mergeCell ref="L160:L161"/>
    <mergeCell ref="L162:L164"/>
    <mergeCell ref="L165:L166"/>
    <mergeCell ref="L169:L171"/>
    <mergeCell ref="L340:L341"/>
    <mergeCell ref="L250:L251"/>
    <mergeCell ref="L252:L254"/>
    <mergeCell ref="L255:L256"/>
    <mergeCell ref="L258:L266"/>
    <mergeCell ref="L267:L269"/>
    <mergeCell ref="L286:L287"/>
    <mergeCell ref="L288:L289"/>
    <mergeCell ref="L301:L303"/>
    <mergeCell ref="N344:N345"/>
    <mergeCell ref="N356:N372"/>
    <mergeCell ref="N286:N287"/>
    <mergeCell ref="N301:N303"/>
    <mergeCell ref="N307:N309"/>
    <mergeCell ref="N313:N321"/>
    <mergeCell ref="N239:N240"/>
    <mergeCell ref="N258:N266"/>
    <mergeCell ref="N267:N269"/>
    <mergeCell ref="N191:N196"/>
    <mergeCell ref="N197:N198"/>
    <mergeCell ref="N201:N202"/>
    <mergeCell ref="N205:N213"/>
    <mergeCell ref="N214:N216"/>
    <mergeCell ref="N233:N238"/>
    <mergeCell ref="N187:N190"/>
    <mergeCell ref="N199:N200"/>
    <mergeCell ref="N203:N204"/>
    <mergeCell ref="N217:N230"/>
    <mergeCell ref="N231:N232"/>
    <mergeCell ref="N241:N257"/>
    <mergeCell ref="N280:N281"/>
    <mergeCell ref="N282:N283"/>
    <mergeCell ref="L14:L31"/>
    <mergeCell ref="L32:L43"/>
    <mergeCell ref="L44:L46"/>
    <mergeCell ref="L51:L52"/>
    <mergeCell ref="L55:L56"/>
    <mergeCell ref="L58:L61"/>
    <mergeCell ref="L62:L64"/>
    <mergeCell ref="L66:L67"/>
    <mergeCell ref="L68:L69"/>
    <mergeCell ref="L71:L72"/>
    <mergeCell ref="L89:L90"/>
    <mergeCell ref="L93:L94"/>
    <mergeCell ref="L96:L97"/>
    <mergeCell ref="L100:L102"/>
    <mergeCell ref="L103:L104"/>
    <mergeCell ref="L106:L107"/>
    <mergeCell ref="N342:N343"/>
    <mergeCell ref="N124:N125"/>
    <mergeCell ref="N128:N130"/>
    <mergeCell ref="N134:N135"/>
    <mergeCell ref="N139:N140"/>
    <mergeCell ref="N141:N143"/>
    <mergeCell ref="N89:N90"/>
    <mergeCell ref="N93:N94"/>
    <mergeCell ref="N96:N97"/>
    <mergeCell ref="N100:N102"/>
    <mergeCell ref="N106:N107"/>
    <mergeCell ref="N112:N113"/>
    <mergeCell ref="L112:L113"/>
    <mergeCell ref="L124:L125"/>
    <mergeCell ref="L128:L130"/>
    <mergeCell ref="L131:L132"/>
    <mergeCell ref="L214:L216"/>
    <mergeCell ref="L217:L218"/>
    <mergeCell ref="L220:L226"/>
    <mergeCell ref="L233:L238"/>
    <mergeCell ref="L239:L240"/>
    <mergeCell ref="L241:L243"/>
    <mergeCell ref="L244:L245"/>
    <mergeCell ref="L248:L249"/>
    <mergeCell ref="M148:M149"/>
    <mergeCell ref="M233:M238"/>
    <mergeCell ref="L354:L355"/>
    <mergeCell ref="L358:L360"/>
    <mergeCell ref="L361:L362"/>
    <mergeCell ref="L364:L365"/>
    <mergeCell ref="L367:L369"/>
    <mergeCell ref="M191:M196"/>
    <mergeCell ref="M197:M198"/>
    <mergeCell ref="M201:M202"/>
    <mergeCell ref="M205:M213"/>
    <mergeCell ref="M214:M216"/>
    <mergeCell ref="M217:M218"/>
    <mergeCell ref="M220:M226"/>
    <mergeCell ref="M364:M365"/>
    <mergeCell ref="M367:M369"/>
    <mergeCell ref="M278:M279"/>
    <mergeCell ref="M304:M306"/>
    <mergeCell ref="M310:M312"/>
    <mergeCell ref="M338:M339"/>
    <mergeCell ref="M297:M298"/>
    <mergeCell ref="L370:L371"/>
    <mergeCell ref="M14:M31"/>
    <mergeCell ref="M32:M43"/>
    <mergeCell ref="M44:M46"/>
    <mergeCell ref="M51:M52"/>
    <mergeCell ref="M55:M56"/>
    <mergeCell ref="M58:M61"/>
    <mergeCell ref="M62:M64"/>
    <mergeCell ref="M66:M67"/>
    <mergeCell ref="M68:M69"/>
    <mergeCell ref="M71:M72"/>
    <mergeCell ref="M89:M90"/>
    <mergeCell ref="M93:M94"/>
    <mergeCell ref="M96:M97"/>
    <mergeCell ref="M100:M102"/>
    <mergeCell ref="M103:M104"/>
    <mergeCell ref="M106:M107"/>
    <mergeCell ref="L307:L309"/>
    <mergeCell ref="L310:L311"/>
    <mergeCell ref="L313:L321"/>
    <mergeCell ref="L322:L323"/>
    <mergeCell ref="L325:L326"/>
    <mergeCell ref="L328:L329"/>
    <mergeCell ref="L332:L333"/>
    <mergeCell ref="L336:L337"/>
    <mergeCell ref="M307:M309"/>
    <mergeCell ref="M313:M321"/>
    <mergeCell ref="M258:M266"/>
    <mergeCell ref="M184:M186"/>
    <mergeCell ref="M187:M188"/>
    <mergeCell ref="L304:L305"/>
    <mergeCell ref="L205:L213"/>
    <mergeCell ref="N50:N52"/>
    <mergeCell ref="N53:N54"/>
    <mergeCell ref="N57:N61"/>
    <mergeCell ref="N68:N70"/>
    <mergeCell ref="N71:N73"/>
    <mergeCell ref="N74:N76"/>
    <mergeCell ref="N77:N78"/>
    <mergeCell ref="N80:N83"/>
    <mergeCell ref="N103:N105"/>
    <mergeCell ref="N114:N117"/>
    <mergeCell ref="N131:N133"/>
    <mergeCell ref="N144:N145"/>
    <mergeCell ref="N146:N147"/>
    <mergeCell ref="N148:N156"/>
    <mergeCell ref="M151:M153"/>
    <mergeCell ref="M325:M326"/>
    <mergeCell ref="M160:M161"/>
    <mergeCell ref="M162:M164"/>
    <mergeCell ref="M165:M166"/>
    <mergeCell ref="M169:M171"/>
    <mergeCell ref="M172:M173"/>
    <mergeCell ref="M175:M176"/>
    <mergeCell ref="M178:M180"/>
    <mergeCell ref="M181:M182"/>
    <mergeCell ref="M112:M113"/>
    <mergeCell ref="M124:M125"/>
    <mergeCell ref="M128:M130"/>
    <mergeCell ref="M131:M132"/>
    <mergeCell ref="M134:M135"/>
    <mergeCell ref="M139:M140"/>
    <mergeCell ref="M141:M143"/>
    <mergeCell ref="M322:M324"/>
    <mergeCell ref="M370:M371"/>
    <mergeCell ref="M328:M329"/>
    <mergeCell ref="M332:M333"/>
    <mergeCell ref="N11:N12"/>
    <mergeCell ref="J11:J12"/>
    <mergeCell ref="K11:K12"/>
    <mergeCell ref="L11:L12"/>
    <mergeCell ref="M11:M12"/>
    <mergeCell ref="M336:M337"/>
    <mergeCell ref="M340:M341"/>
    <mergeCell ref="M346:M353"/>
    <mergeCell ref="M354:M355"/>
    <mergeCell ref="M358:M360"/>
    <mergeCell ref="M361:M362"/>
    <mergeCell ref="M267:M269"/>
    <mergeCell ref="M286:M287"/>
    <mergeCell ref="M288:M289"/>
    <mergeCell ref="M301:M303"/>
    <mergeCell ref="N284:N285"/>
    <mergeCell ref="N288:N290"/>
    <mergeCell ref="N293:N294"/>
    <mergeCell ref="M295:M296"/>
    <mergeCell ref="N295:N296"/>
    <mergeCell ref="N297:N300"/>
    <mergeCell ref="N304:N306"/>
    <mergeCell ref="N310:N312"/>
    <mergeCell ref="N322:N324"/>
    <mergeCell ref="N272:N273"/>
    <mergeCell ref="N274:N275"/>
    <mergeCell ref="N276:N277"/>
    <mergeCell ref="N278:N279"/>
    <mergeCell ref="N48:N49"/>
  </mergeCells>
  <pageMargins left="0.70866141732283472" right="0.15748031496062992" top="0.74803149606299213" bottom="0.15748031496062992" header="0.31496062992125984" footer="0.31496062992125984"/>
  <pageSetup paperSize="9" scale="23" orientation="portrait" r:id="rId1"/>
  <headerFooter differentFirst="1">
    <oddHeader>&amp;C&amp;P</oddHeader>
  </headerFooter>
  <rowBreaks count="1" manualBreakCount="1">
    <brk id="190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workbookViewId="0">
      <selection activeCell="K2" sqref="K2"/>
    </sheetView>
  </sheetViews>
  <sheetFormatPr defaultRowHeight="15" x14ac:dyDescent="0.25"/>
  <cols>
    <col min="1" max="1" width="34.28515625" customWidth="1"/>
    <col min="2" max="2" width="13.140625" customWidth="1"/>
    <col min="4" max="4" width="13.28515625" customWidth="1"/>
    <col min="5" max="6" width="10.140625" bestFit="1" customWidth="1"/>
    <col min="13" max="13" width="9.140625" customWidth="1"/>
    <col min="14" max="14" width="3.5703125" customWidth="1"/>
  </cols>
  <sheetData>
    <row r="1" spans="1:16" x14ac:dyDescent="0.25">
      <c r="B1" s="241" t="s">
        <v>580</v>
      </c>
    </row>
    <row r="2" spans="1:16" x14ac:dyDescent="0.25">
      <c r="A2" s="242" t="s">
        <v>562</v>
      </c>
      <c r="B2" s="336" t="s">
        <v>639</v>
      </c>
      <c r="E2" t="s">
        <v>677</v>
      </c>
      <c r="J2" t="s">
        <v>676</v>
      </c>
      <c r="K2" s="340">
        <v>508200</v>
      </c>
      <c r="L2" t="s">
        <v>678</v>
      </c>
      <c r="M2" s="340">
        <v>500100</v>
      </c>
      <c r="N2" s="340"/>
      <c r="O2" s="341">
        <f>M2+K2</f>
        <v>1008300</v>
      </c>
      <c r="P2">
        <v>1166795</v>
      </c>
    </row>
    <row r="3" spans="1:16" x14ac:dyDescent="0.25">
      <c r="A3" s="242" t="s">
        <v>563</v>
      </c>
      <c r="B3" s="242" t="s">
        <v>625</v>
      </c>
    </row>
    <row r="4" spans="1:16" x14ac:dyDescent="0.25">
      <c r="A4" s="242" t="s">
        <v>579</v>
      </c>
      <c r="B4" t="s">
        <v>625</v>
      </c>
    </row>
    <row r="5" spans="1:16" x14ac:dyDescent="0.25">
      <c r="A5" s="242" t="s">
        <v>566</v>
      </c>
      <c r="B5" s="242" t="s">
        <v>625</v>
      </c>
      <c r="K5" s="341"/>
    </row>
    <row r="6" spans="1:16" x14ac:dyDescent="0.25">
      <c r="A6" s="242" t="s">
        <v>568</v>
      </c>
      <c r="B6" s="289" t="s">
        <v>699</v>
      </c>
    </row>
    <row r="7" spans="1:16" x14ac:dyDescent="0.25">
      <c r="A7" s="242" t="s">
        <v>569</v>
      </c>
      <c r="B7" s="242" t="s">
        <v>625</v>
      </c>
    </row>
    <row r="8" spans="1:16" x14ac:dyDescent="0.25">
      <c r="A8" s="242" t="s">
        <v>576</v>
      </c>
      <c r="B8" t="s">
        <v>625</v>
      </c>
    </row>
    <row r="9" spans="1:16" x14ac:dyDescent="0.25">
      <c r="A9" s="242" t="s">
        <v>581</v>
      </c>
      <c r="B9" t="s">
        <v>625</v>
      </c>
      <c r="C9" t="s">
        <v>681</v>
      </c>
    </row>
    <row r="10" spans="1:16" x14ac:dyDescent="0.25">
      <c r="A10" s="242" t="s">
        <v>669</v>
      </c>
      <c r="B10" s="242" t="s">
        <v>625</v>
      </c>
    </row>
    <row r="11" spans="1:16" x14ac:dyDescent="0.25">
      <c r="A11" s="242" t="s">
        <v>582</v>
      </c>
      <c r="B11" s="242" t="s">
        <v>625</v>
      </c>
    </row>
    <row r="12" spans="1:16" x14ac:dyDescent="0.25">
      <c r="A12" s="242" t="s">
        <v>583</v>
      </c>
      <c r="B12" s="242" t="s">
        <v>625</v>
      </c>
    </row>
    <row r="13" spans="1:16" x14ac:dyDescent="0.25">
      <c r="A13" s="242" t="s">
        <v>584</v>
      </c>
      <c r="B13" t="s">
        <v>625</v>
      </c>
    </row>
    <row r="14" spans="1:16" x14ac:dyDescent="0.25">
      <c r="A14" s="242" t="s">
        <v>585</v>
      </c>
      <c r="B14" t="s">
        <v>625</v>
      </c>
    </row>
    <row r="15" spans="1:16" x14ac:dyDescent="0.25">
      <c r="A15" s="242" t="s">
        <v>586</v>
      </c>
      <c r="B15" t="s">
        <v>625</v>
      </c>
    </row>
    <row r="16" spans="1:16" x14ac:dyDescent="0.25">
      <c r="A16" s="242" t="s">
        <v>587</v>
      </c>
      <c r="B16" t="s">
        <v>625</v>
      </c>
    </row>
    <row r="17" spans="1:10" x14ac:dyDescent="0.25">
      <c r="A17" s="242" t="s">
        <v>588</v>
      </c>
      <c r="B17" s="336" t="s">
        <v>649</v>
      </c>
      <c r="C17" s="336"/>
      <c r="D17" s="336"/>
      <c r="E17" s="336"/>
      <c r="F17" t="s">
        <v>675</v>
      </c>
    </row>
    <row r="18" spans="1:10" x14ac:dyDescent="0.25">
      <c r="A18" s="242" t="s">
        <v>589</v>
      </c>
      <c r="B18" t="s">
        <v>625</v>
      </c>
    </row>
    <row r="19" spans="1:10" x14ac:dyDescent="0.25">
      <c r="A19" s="242" t="s">
        <v>590</v>
      </c>
      <c r="B19" t="s">
        <v>625</v>
      </c>
    </row>
    <row r="20" spans="1:10" x14ac:dyDescent="0.25">
      <c r="A20" s="242" t="s">
        <v>591</v>
      </c>
      <c r="B20" t="s">
        <v>625</v>
      </c>
    </row>
    <row r="21" spans="1:10" x14ac:dyDescent="0.25">
      <c r="A21" s="242" t="s">
        <v>592</v>
      </c>
      <c r="B21" s="242" t="s">
        <v>625</v>
      </c>
    </row>
    <row r="22" spans="1:10" x14ac:dyDescent="0.25">
      <c r="A22" s="242" t="s">
        <v>593</v>
      </c>
      <c r="B22" t="s">
        <v>625</v>
      </c>
    </row>
    <row r="23" spans="1:10" x14ac:dyDescent="0.25">
      <c r="A23" s="242" t="s">
        <v>594</v>
      </c>
      <c r="B23" s="336" t="s">
        <v>679</v>
      </c>
    </row>
    <row r="24" spans="1:10" x14ac:dyDescent="0.25">
      <c r="A24" s="242" t="s">
        <v>595</v>
      </c>
      <c r="B24" t="s">
        <v>625</v>
      </c>
    </row>
    <row r="25" spans="1:10" s="242" customFormat="1" x14ac:dyDescent="0.25">
      <c r="A25" s="242" t="s">
        <v>596</v>
      </c>
      <c r="B25" s="242" t="s">
        <v>625</v>
      </c>
      <c r="C25" s="242" t="s">
        <v>623</v>
      </c>
      <c r="F25" s="250" t="s">
        <v>624</v>
      </c>
      <c r="J25" s="242" t="s">
        <v>637</v>
      </c>
    </row>
    <row r="26" spans="1:10" s="242" customFormat="1" x14ac:dyDescent="0.25">
      <c r="A26" s="242" t="s">
        <v>597</v>
      </c>
      <c r="B26" s="242" t="s">
        <v>625</v>
      </c>
      <c r="C26" s="242" t="s">
        <v>598</v>
      </c>
      <c r="F26" s="242" t="s">
        <v>599</v>
      </c>
      <c r="G26" s="242" t="s">
        <v>632</v>
      </c>
      <c r="J26" s="242" t="s">
        <v>637</v>
      </c>
    </row>
    <row r="27" spans="1:10" x14ac:dyDescent="0.25">
      <c r="C27" t="s">
        <v>633</v>
      </c>
      <c r="F27" s="242" t="s">
        <v>634</v>
      </c>
      <c r="G27" t="s">
        <v>635</v>
      </c>
      <c r="J27" t="s">
        <v>636</v>
      </c>
    </row>
    <row r="28" spans="1:10" x14ac:dyDescent="0.25">
      <c r="B28" s="242"/>
    </row>
    <row r="30" spans="1:10" x14ac:dyDescent="0.25">
      <c r="A30" t="s">
        <v>600</v>
      </c>
    </row>
  </sheetData>
  <autoFilter ref="A1:B27" xr:uid="{00000000-0009-0000-0000-000005000000}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N777"/>
  <sheetViews>
    <sheetView view="pageBreakPreview" topLeftCell="A22" zoomScale="80" zoomScaleSheetLayoutView="80" workbookViewId="0">
      <selection activeCell="E25" sqref="E25"/>
    </sheetView>
  </sheetViews>
  <sheetFormatPr defaultRowHeight="15.75" customHeight="1" x14ac:dyDescent="0.2"/>
  <cols>
    <col min="1" max="1" width="6.42578125" style="166" customWidth="1"/>
    <col min="2" max="2" width="58.85546875" style="167" customWidth="1"/>
    <col min="3" max="3" width="34.85546875" style="166" customWidth="1"/>
    <col min="4" max="4" width="15.5703125" style="166" customWidth="1"/>
    <col min="5" max="8" width="18" style="167" customWidth="1"/>
    <col min="9" max="9" width="22" style="167" customWidth="1"/>
    <col min="10" max="10" width="17.85546875" style="167" customWidth="1"/>
    <col min="11" max="11" width="2.5703125" style="166" customWidth="1"/>
    <col min="12" max="12" width="17.7109375" style="166" customWidth="1"/>
    <col min="13" max="14" width="16.7109375" style="166" bestFit="1" customWidth="1"/>
    <col min="15" max="16384" width="9.140625" style="166"/>
  </cols>
  <sheetData>
    <row r="2" spans="2:12" ht="15.75" customHeight="1" x14ac:dyDescent="0.2">
      <c r="G2" s="168" t="s">
        <v>485</v>
      </c>
    </row>
    <row r="3" spans="2:12" ht="15.75" customHeight="1" x14ac:dyDescent="0.2">
      <c r="G3" s="168" t="s">
        <v>486</v>
      </c>
    </row>
    <row r="4" spans="2:12" ht="15.75" customHeight="1" x14ac:dyDescent="0.2">
      <c r="G4" s="168" t="s">
        <v>487</v>
      </c>
    </row>
    <row r="5" spans="2:12" ht="24.75" customHeight="1" x14ac:dyDescent="0.2">
      <c r="G5" s="168" t="s">
        <v>171</v>
      </c>
    </row>
    <row r="6" spans="2:12" ht="14.25" customHeight="1" x14ac:dyDescent="0.2">
      <c r="G6" s="168"/>
    </row>
    <row r="7" spans="2:12" ht="18.75" x14ac:dyDescent="0.2">
      <c r="B7" s="169"/>
      <c r="C7" s="170"/>
      <c r="D7" s="170"/>
      <c r="E7" s="171"/>
      <c r="F7" s="169"/>
      <c r="G7" s="172" t="s">
        <v>488</v>
      </c>
      <c r="H7" s="169"/>
      <c r="J7" s="169"/>
    </row>
    <row r="8" spans="2:12" ht="18.75" x14ac:dyDescent="0.2">
      <c r="B8" s="169"/>
      <c r="C8" s="170"/>
      <c r="D8" s="170"/>
      <c r="E8" s="171"/>
      <c r="F8" s="169"/>
      <c r="G8" s="172" t="s">
        <v>489</v>
      </c>
      <c r="H8" s="169"/>
      <c r="J8" s="169"/>
    </row>
    <row r="9" spans="2:12" ht="18.75" x14ac:dyDescent="0.2">
      <c r="B9" s="173"/>
      <c r="C9" s="174"/>
      <c r="D9" s="175"/>
      <c r="E9" s="175"/>
      <c r="F9" s="176"/>
      <c r="G9" s="172" t="s">
        <v>490</v>
      </c>
      <c r="H9" s="173"/>
      <c r="J9" s="173"/>
    </row>
    <row r="10" spans="2:12" ht="31.5" customHeight="1" x14ac:dyDescent="0.2">
      <c r="B10" s="173"/>
      <c r="C10" s="174"/>
      <c r="D10" s="174"/>
      <c r="E10" s="173"/>
      <c r="F10" s="173"/>
      <c r="G10" s="173"/>
      <c r="H10" s="173"/>
      <c r="I10" s="172"/>
      <c r="J10" s="173"/>
    </row>
    <row r="11" spans="2:12" ht="12.75" x14ac:dyDescent="0.2">
      <c r="B11" s="794" t="s">
        <v>491</v>
      </c>
      <c r="C11" s="795"/>
      <c r="D11" s="795"/>
      <c r="E11" s="795"/>
      <c r="F11" s="795"/>
      <c r="G11" s="795"/>
      <c r="H11" s="795"/>
      <c r="I11" s="795"/>
      <c r="J11" s="795"/>
    </row>
    <row r="12" spans="2:12" ht="20.25" customHeight="1" x14ac:dyDescent="0.2">
      <c r="B12" s="794"/>
      <c r="C12" s="796"/>
      <c r="D12" s="796"/>
      <c r="E12" s="797"/>
      <c r="F12" s="797"/>
      <c r="G12" s="797"/>
      <c r="H12" s="797"/>
      <c r="I12" s="797"/>
      <c r="J12" s="797"/>
    </row>
    <row r="13" spans="2:12" ht="12" customHeight="1" x14ac:dyDescent="0.25">
      <c r="B13" s="177"/>
      <c r="C13" s="178"/>
      <c r="D13" s="178"/>
      <c r="E13" s="179"/>
      <c r="F13" s="180"/>
      <c r="G13" s="181"/>
      <c r="H13" s="180"/>
      <c r="I13" s="179"/>
      <c r="J13" s="179"/>
      <c r="K13" s="182"/>
      <c r="L13" s="183"/>
    </row>
    <row r="14" spans="2:12" ht="33.4" customHeight="1" x14ac:dyDescent="0.2">
      <c r="B14" s="798" t="s">
        <v>492</v>
      </c>
      <c r="C14" s="800" t="s">
        <v>493</v>
      </c>
      <c r="D14" s="800" t="s">
        <v>494</v>
      </c>
      <c r="E14" s="802" t="s">
        <v>495</v>
      </c>
      <c r="F14" s="802" t="s">
        <v>495</v>
      </c>
      <c r="G14" s="802" t="s">
        <v>495</v>
      </c>
      <c r="H14" s="802" t="s">
        <v>495</v>
      </c>
      <c r="I14" s="802" t="s">
        <v>495</v>
      </c>
      <c r="J14" s="802" t="s">
        <v>495</v>
      </c>
    </row>
    <row r="15" spans="2:12" ht="33.4" customHeight="1" x14ac:dyDescent="0.2">
      <c r="B15" s="799"/>
      <c r="C15" s="801"/>
      <c r="D15" s="801"/>
      <c r="E15" s="184" t="s">
        <v>496</v>
      </c>
      <c r="F15" s="184" t="s">
        <v>497</v>
      </c>
      <c r="G15" s="184" t="s">
        <v>498</v>
      </c>
      <c r="H15" s="184" t="s">
        <v>499</v>
      </c>
      <c r="I15" s="184" t="s">
        <v>500</v>
      </c>
      <c r="J15" s="184" t="s">
        <v>501</v>
      </c>
    </row>
    <row r="16" spans="2:12" ht="16.7" customHeight="1" x14ac:dyDescent="0.2">
      <c r="B16" s="185">
        <v>1</v>
      </c>
      <c r="C16" s="186">
        <v>2</v>
      </c>
      <c r="D16" s="186">
        <v>3</v>
      </c>
      <c r="E16" s="187">
        <v>4</v>
      </c>
      <c r="F16" s="187">
        <v>5</v>
      </c>
      <c r="G16" s="187">
        <v>6</v>
      </c>
      <c r="H16" s="187">
        <v>7</v>
      </c>
      <c r="I16" s="187">
        <v>8</v>
      </c>
      <c r="J16" s="187">
        <v>9</v>
      </c>
    </row>
    <row r="17" spans="2:14" ht="16.7" customHeight="1" x14ac:dyDescent="0.25">
      <c r="B17" s="803" t="s">
        <v>502</v>
      </c>
      <c r="C17" s="805" t="s">
        <v>0</v>
      </c>
      <c r="D17" s="188" t="s">
        <v>1</v>
      </c>
      <c r="E17" s="189">
        <f t="shared" ref="E17:J17" si="0">SUM(E18:E21)</f>
        <v>59617415.569999993</v>
      </c>
      <c r="F17" s="189">
        <f t="shared" si="0"/>
        <v>59841915.200000003</v>
      </c>
      <c r="G17" s="189">
        <f t="shared" si="0"/>
        <v>59941051.700000003</v>
      </c>
      <c r="H17" s="189">
        <f t="shared" si="0"/>
        <v>58062761.700000003</v>
      </c>
      <c r="I17" s="189">
        <f t="shared" si="0"/>
        <v>58062761.700000003</v>
      </c>
      <c r="J17" s="189">
        <f t="shared" si="0"/>
        <v>58062761.700000003</v>
      </c>
    </row>
    <row r="18" spans="2:14" ht="16.7" customHeight="1" x14ac:dyDescent="0.25">
      <c r="B18" s="804" t="s">
        <v>503</v>
      </c>
      <c r="C18" s="806" t="s">
        <v>0</v>
      </c>
      <c r="D18" s="190" t="s">
        <v>2</v>
      </c>
      <c r="E18" s="191">
        <f t="shared" ref="E18:J21" si="1">E23+E28+E33+E38</f>
        <v>30608701.369999997</v>
      </c>
      <c r="F18" s="191">
        <f t="shared" si="1"/>
        <v>28344022.899999999</v>
      </c>
      <c r="G18" s="191">
        <f t="shared" si="1"/>
        <v>26874759.5</v>
      </c>
      <c r="H18" s="191">
        <f t="shared" si="1"/>
        <v>25857630.299999997</v>
      </c>
      <c r="I18" s="191">
        <f t="shared" si="1"/>
        <v>25857630.299999997</v>
      </c>
      <c r="J18" s="191">
        <f t="shared" si="1"/>
        <v>25857630.299999997</v>
      </c>
      <c r="L18" s="182"/>
      <c r="M18" s="182"/>
      <c r="N18" s="182"/>
    </row>
    <row r="19" spans="2:14" ht="16.7" customHeight="1" x14ac:dyDescent="0.25">
      <c r="B19" s="804" t="s">
        <v>503</v>
      </c>
      <c r="C19" s="806" t="s">
        <v>0</v>
      </c>
      <c r="D19" s="190" t="s">
        <v>3</v>
      </c>
      <c r="E19" s="191">
        <f t="shared" si="1"/>
        <v>2723650.5999999996</v>
      </c>
      <c r="F19" s="191">
        <f t="shared" si="1"/>
        <v>2874410.1</v>
      </c>
      <c r="G19" s="191">
        <f t="shared" si="1"/>
        <v>1504650.5999999999</v>
      </c>
      <c r="H19" s="191">
        <f t="shared" si="1"/>
        <v>653784.80000000005</v>
      </c>
      <c r="I19" s="191">
        <f t="shared" si="1"/>
        <v>653784.80000000005</v>
      </c>
      <c r="J19" s="191">
        <f t="shared" si="1"/>
        <v>653784.80000000005</v>
      </c>
      <c r="L19" s="182"/>
      <c r="M19" s="182"/>
      <c r="N19" s="182"/>
    </row>
    <row r="20" spans="2:14" ht="16.7" customHeight="1" x14ac:dyDescent="0.25">
      <c r="B20" s="804" t="s">
        <v>503</v>
      </c>
      <c r="C20" s="806" t="s">
        <v>0</v>
      </c>
      <c r="D20" s="190" t="s">
        <v>4</v>
      </c>
      <c r="E20" s="191">
        <f t="shared" si="1"/>
        <v>9654.2000000000007</v>
      </c>
      <c r="F20" s="191">
        <f t="shared" si="1"/>
        <v>7825.6</v>
      </c>
      <c r="G20" s="191">
        <f t="shared" si="1"/>
        <v>7825.6</v>
      </c>
      <c r="H20" s="191">
        <f t="shared" si="1"/>
        <v>7825.6</v>
      </c>
      <c r="I20" s="191">
        <f t="shared" si="1"/>
        <v>7825.6</v>
      </c>
      <c r="J20" s="191">
        <f t="shared" si="1"/>
        <v>7825.6</v>
      </c>
    </row>
    <row r="21" spans="2:14" ht="16.7" customHeight="1" x14ac:dyDescent="0.25">
      <c r="B21" s="804" t="s">
        <v>503</v>
      </c>
      <c r="C21" s="806" t="s">
        <v>0</v>
      </c>
      <c r="D21" s="190" t="s">
        <v>5</v>
      </c>
      <c r="E21" s="191">
        <f t="shared" si="1"/>
        <v>26275409.399999999</v>
      </c>
      <c r="F21" s="191">
        <f t="shared" si="1"/>
        <v>28615656.600000001</v>
      </c>
      <c r="G21" s="191">
        <f t="shared" si="1"/>
        <v>31553816</v>
      </c>
      <c r="H21" s="191">
        <f t="shared" si="1"/>
        <v>31543521</v>
      </c>
      <c r="I21" s="191">
        <f t="shared" si="1"/>
        <v>31543521</v>
      </c>
      <c r="J21" s="191">
        <f t="shared" si="1"/>
        <v>31543521</v>
      </c>
    </row>
    <row r="22" spans="2:14" ht="15.75" customHeight="1" x14ac:dyDescent="0.25">
      <c r="B22" s="804" t="s">
        <v>503</v>
      </c>
      <c r="C22" s="806" t="s">
        <v>6</v>
      </c>
      <c r="D22" s="192" t="s">
        <v>1</v>
      </c>
      <c r="E22" s="189">
        <f t="shared" ref="E22:J22" si="2">SUM(E23:E26)</f>
        <v>26270630.399999999</v>
      </c>
      <c r="F22" s="189">
        <f t="shared" si="2"/>
        <v>28607200.600000001</v>
      </c>
      <c r="G22" s="189">
        <f t="shared" si="2"/>
        <v>31543521</v>
      </c>
      <c r="H22" s="189">
        <f t="shared" si="2"/>
        <v>31543521</v>
      </c>
      <c r="I22" s="189">
        <f t="shared" si="2"/>
        <v>31543521</v>
      </c>
      <c r="J22" s="189">
        <f t="shared" si="2"/>
        <v>31543521</v>
      </c>
    </row>
    <row r="23" spans="2:14" ht="16.7" customHeight="1" x14ac:dyDescent="0.25">
      <c r="B23" s="804" t="s">
        <v>503</v>
      </c>
      <c r="C23" s="806" t="s">
        <v>6</v>
      </c>
      <c r="D23" s="190" t="s">
        <v>2</v>
      </c>
      <c r="E23" s="191"/>
      <c r="F23" s="191"/>
      <c r="G23" s="191"/>
      <c r="H23" s="191"/>
      <c r="I23" s="191"/>
      <c r="J23" s="191"/>
    </row>
    <row r="24" spans="2:14" ht="16.7" customHeight="1" x14ac:dyDescent="0.25">
      <c r="B24" s="804" t="s">
        <v>503</v>
      </c>
      <c r="C24" s="806" t="s">
        <v>6</v>
      </c>
      <c r="D24" s="190" t="s">
        <v>3</v>
      </c>
      <c r="E24" s="191"/>
      <c r="F24" s="191"/>
      <c r="G24" s="191"/>
      <c r="H24" s="191"/>
      <c r="I24" s="191"/>
      <c r="J24" s="191"/>
    </row>
    <row r="25" spans="2:14" ht="16.7" customHeight="1" x14ac:dyDescent="0.25">
      <c r="B25" s="804" t="s">
        <v>503</v>
      </c>
      <c r="C25" s="806" t="s">
        <v>6</v>
      </c>
      <c r="D25" s="190" t="s">
        <v>4</v>
      </c>
      <c r="E25" s="191"/>
      <c r="F25" s="191"/>
      <c r="G25" s="191"/>
      <c r="H25" s="191"/>
      <c r="I25" s="191"/>
      <c r="J25" s="191"/>
    </row>
    <row r="26" spans="2:14" ht="16.7" customHeight="1" x14ac:dyDescent="0.25">
      <c r="B26" s="804" t="s">
        <v>503</v>
      </c>
      <c r="C26" s="806" t="s">
        <v>6</v>
      </c>
      <c r="D26" s="190" t="s">
        <v>5</v>
      </c>
      <c r="E26" s="191">
        <f t="shared" ref="E26:J26" si="3">E657+E386</f>
        <v>26270630.399999999</v>
      </c>
      <c r="F26" s="191">
        <f t="shared" si="3"/>
        <v>28607200.600000001</v>
      </c>
      <c r="G26" s="191">
        <f t="shared" si="3"/>
        <v>31543521</v>
      </c>
      <c r="H26" s="191">
        <f t="shared" si="3"/>
        <v>31543521</v>
      </c>
      <c r="I26" s="191">
        <f t="shared" si="3"/>
        <v>31543521</v>
      </c>
      <c r="J26" s="191">
        <f t="shared" si="3"/>
        <v>31543521</v>
      </c>
    </row>
    <row r="27" spans="2:14" ht="16.7" customHeight="1" x14ac:dyDescent="0.25">
      <c r="B27" s="804" t="s">
        <v>503</v>
      </c>
      <c r="C27" s="806" t="s">
        <v>7</v>
      </c>
      <c r="D27" s="192" t="s">
        <v>1</v>
      </c>
      <c r="E27" s="189">
        <f t="shared" ref="E27:J27" si="4">SUM(E28:E31)</f>
        <v>31016572.77</v>
      </c>
      <c r="F27" s="189">
        <f t="shared" si="4"/>
        <v>28342040.800000001</v>
      </c>
      <c r="G27" s="189">
        <f t="shared" si="4"/>
        <v>26736312.200000003</v>
      </c>
      <c r="H27" s="189">
        <f t="shared" si="4"/>
        <v>25588012.699999999</v>
      </c>
      <c r="I27" s="189">
        <f t="shared" si="4"/>
        <v>25588012.699999999</v>
      </c>
      <c r="J27" s="189">
        <f t="shared" si="4"/>
        <v>25588012.699999999</v>
      </c>
      <c r="L27" s="193"/>
    </row>
    <row r="28" spans="2:14" ht="16.7" customHeight="1" x14ac:dyDescent="0.25">
      <c r="B28" s="804" t="s">
        <v>503</v>
      </c>
      <c r="C28" s="806" t="s">
        <v>7</v>
      </c>
      <c r="D28" s="190" t="s">
        <v>2</v>
      </c>
      <c r="E28" s="191">
        <f t="shared" ref="E28:G29" si="5">E48+E343+E378+E433+E468+E659</f>
        <v>28300225.969999999</v>
      </c>
      <c r="F28" s="191">
        <f t="shared" si="5"/>
        <v>25494094.199999999</v>
      </c>
      <c r="G28" s="191">
        <f t="shared" si="5"/>
        <v>25221366.600000001</v>
      </c>
      <c r="H28" s="191">
        <v>24934227.899999999</v>
      </c>
      <c r="I28" s="191">
        <v>24934227.899999999</v>
      </c>
      <c r="J28" s="191">
        <v>24934227.899999999</v>
      </c>
      <c r="L28" s="193"/>
    </row>
    <row r="29" spans="2:14" ht="16.7" customHeight="1" x14ac:dyDescent="0.25">
      <c r="B29" s="804" t="s">
        <v>503</v>
      </c>
      <c r="C29" s="806" t="s">
        <v>7</v>
      </c>
      <c r="D29" s="190" t="s">
        <v>3</v>
      </c>
      <c r="E29" s="191">
        <f t="shared" si="5"/>
        <v>2711567.8</v>
      </c>
      <c r="F29" s="191">
        <f t="shared" si="5"/>
        <v>2839490.6</v>
      </c>
      <c r="G29" s="191">
        <f t="shared" si="5"/>
        <v>1504650.5999999999</v>
      </c>
      <c r="H29" s="191">
        <v>653784.80000000005</v>
      </c>
      <c r="I29" s="191">
        <v>653784.80000000005</v>
      </c>
      <c r="J29" s="191">
        <v>653784.80000000005</v>
      </c>
      <c r="L29" s="193"/>
    </row>
    <row r="30" spans="2:14" ht="16.7" customHeight="1" x14ac:dyDescent="0.25">
      <c r="B30" s="804" t="s">
        <v>503</v>
      </c>
      <c r="C30" s="806" t="s">
        <v>7</v>
      </c>
      <c r="D30" s="190" t="s">
        <v>4</v>
      </c>
      <c r="E30" s="191"/>
      <c r="F30" s="191"/>
      <c r="G30" s="191"/>
      <c r="H30" s="191"/>
      <c r="I30" s="191"/>
      <c r="J30" s="191"/>
    </row>
    <row r="31" spans="2:14" ht="16.7" customHeight="1" x14ac:dyDescent="0.25">
      <c r="B31" s="804" t="s">
        <v>503</v>
      </c>
      <c r="C31" s="806" t="s">
        <v>7</v>
      </c>
      <c r="D31" s="190" t="s">
        <v>5</v>
      </c>
      <c r="E31" s="191">
        <f>E51+E346+E381+E436+E471+E662</f>
        <v>4779</v>
      </c>
      <c r="F31" s="191">
        <f>F51+F346+F381+F436+F471+F662</f>
        <v>8456</v>
      </c>
      <c r="G31" s="191">
        <f>G51+G346+G381+G436+G471+G662</f>
        <v>10295</v>
      </c>
      <c r="H31" s="191"/>
      <c r="I31" s="191"/>
      <c r="J31" s="191"/>
    </row>
    <row r="32" spans="2:14" ht="16.7" customHeight="1" x14ac:dyDescent="0.25">
      <c r="B32" s="804" t="s">
        <v>503</v>
      </c>
      <c r="C32" s="806" t="s">
        <v>8</v>
      </c>
      <c r="D32" s="192" t="s">
        <v>1</v>
      </c>
      <c r="E32" s="189">
        <f>SUM(E33:E36)</f>
        <v>13056.6</v>
      </c>
      <c r="F32" s="189">
        <f>SUM(F33:F36)</f>
        <v>11228</v>
      </c>
      <c r="G32" s="189">
        <f>SUM(G33:G36)</f>
        <v>11228</v>
      </c>
      <c r="H32" s="189">
        <v>11228</v>
      </c>
      <c r="I32" s="189">
        <v>11228</v>
      </c>
      <c r="J32" s="189">
        <v>11228</v>
      </c>
    </row>
    <row r="33" spans="2:10" ht="16.7" customHeight="1" x14ac:dyDescent="0.25">
      <c r="B33" s="804" t="s">
        <v>503</v>
      </c>
      <c r="C33" s="806" t="s">
        <v>8</v>
      </c>
      <c r="D33" s="190" t="s">
        <v>2</v>
      </c>
      <c r="E33" s="191">
        <f>E53</f>
        <v>3402.4</v>
      </c>
      <c r="F33" s="191">
        <f>F53</f>
        <v>3402.4</v>
      </c>
      <c r="G33" s="191">
        <f>G53</f>
        <v>3402.4</v>
      </c>
      <c r="H33" s="191">
        <v>3402.4</v>
      </c>
      <c r="I33" s="191">
        <v>3402.4</v>
      </c>
      <c r="J33" s="191">
        <v>3402.4</v>
      </c>
    </row>
    <row r="34" spans="2:10" ht="16.7" customHeight="1" x14ac:dyDescent="0.25">
      <c r="B34" s="804" t="s">
        <v>503</v>
      </c>
      <c r="C34" s="806" t="s">
        <v>8</v>
      </c>
      <c r="D34" s="190" t="s">
        <v>3</v>
      </c>
      <c r="E34" s="191"/>
      <c r="F34" s="191"/>
      <c r="G34" s="191"/>
      <c r="H34" s="191"/>
      <c r="I34" s="191"/>
      <c r="J34" s="191"/>
    </row>
    <row r="35" spans="2:10" ht="16.7" customHeight="1" x14ac:dyDescent="0.25">
      <c r="B35" s="804" t="s">
        <v>503</v>
      </c>
      <c r="C35" s="806" t="s">
        <v>8</v>
      </c>
      <c r="D35" s="190" t="s">
        <v>4</v>
      </c>
      <c r="E35" s="191">
        <f>E55</f>
        <v>9654.2000000000007</v>
      </c>
      <c r="F35" s="191">
        <f>F55</f>
        <v>7825.6</v>
      </c>
      <c r="G35" s="191">
        <f>G55</f>
        <v>7825.6</v>
      </c>
      <c r="H35" s="191">
        <v>7825.6</v>
      </c>
      <c r="I35" s="191">
        <v>7825.6</v>
      </c>
      <c r="J35" s="191">
        <v>7825.6</v>
      </c>
    </row>
    <row r="36" spans="2:10" ht="16.7" customHeight="1" x14ac:dyDescent="0.25">
      <c r="B36" s="804" t="s">
        <v>503</v>
      </c>
      <c r="C36" s="806" t="s">
        <v>8</v>
      </c>
      <c r="D36" s="190" t="s">
        <v>5</v>
      </c>
      <c r="E36" s="191"/>
      <c r="F36" s="191"/>
      <c r="G36" s="191"/>
      <c r="H36" s="191"/>
      <c r="I36" s="191"/>
      <c r="J36" s="191"/>
    </row>
    <row r="37" spans="2:10" ht="16.7" customHeight="1" x14ac:dyDescent="0.25">
      <c r="B37" s="804" t="s">
        <v>503</v>
      </c>
      <c r="C37" s="806" t="s">
        <v>9</v>
      </c>
      <c r="D37" s="192" t="s">
        <v>1</v>
      </c>
      <c r="E37" s="189">
        <f>SUM(E38:E41)</f>
        <v>2317155.7999999998</v>
      </c>
      <c r="F37" s="189">
        <f>SUM(F38:F41)</f>
        <v>2881445.8</v>
      </c>
      <c r="G37" s="189">
        <f>SUM(G38:G41)</f>
        <v>1649990.5</v>
      </c>
      <c r="H37" s="189">
        <v>920000</v>
      </c>
      <c r="I37" s="189">
        <v>920000</v>
      </c>
      <c r="J37" s="189">
        <v>920000</v>
      </c>
    </row>
    <row r="38" spans="2:10" ht="16.7" customHeight="1" x14ac:dyDescent="0.25">
      <c r="B38" s="804" t="s">
        <v>503</v>
      </c>
      <c r="C38" s="806" t="s">
        <v>9</v>
      </c>
      <c r="D38" s="190" t="s">
        <v>2</v>
      </c>
      <c r="E38" s="191">
        <f>E348+E473</f>
        <v>2305073</v>
      </c>
      <c r="F38" s="191">
        <f>F348+F473</f>
        <v>2846526.3</v>
      </c>
      <c r="G38" s="191">
        <f>G348+G473</f>
        <v>1649990.5</v>
      </c>
      <c r="H38" s="191">
        <v>920000</v>
      </c>
      <c r="I38" s="191">
        <v>920000</v>
      </c>
      <c r="J38" s="191">
        <v>920000</v>
      </c>
    </row>
    <row r="39" spans="2:10" ht="16.7" customHeight="1" x14ac:dyDescent="0.25">
      <c r="B39" s="804" t="s">
        <v>503</v>
      </c>
      <c r="C39" s="806" t="s">
        <v>9</v>
      </c>
      <c r="D39" s="190" t="s">
        <v>3</v>
      </c>
      <c r="E39" s="191">
        <f>E349+E474</f>
        <v>12082.8</v>
      </c>
      <c r="F39" s="191">
        <f>F349+F474</f>
        <v>34919.5</v>
      </c>
      <c r="G39" s="191"/>
      <c r="H39" s="191"/>
      <c r="I39" s="191"/>
      <c r="J39" s="191"/>
    </row>
    <row r="40" spans="2:10" ht="14.25" customHeight="1" x14ac:dyDescent="0.25">
      <c r="B40" s="804" t="s">
        <v>503</v>
      </c>
      <c r="C40" s="806" t="s">
        <v>9</v>
      </c>
      <c r="D40" s="190" t="s">
        <v>4</v>
      </c>
      <c r="E40" s="191"/>
      <c r="F40" s="191"/>
      <c r="G40" s="191"/>
      <c r="H40" s="191"/>
      <c r="I40" s="191"/>
      <c r="J40" s="191"/>
    </row>
    <row r="41" spans="2:10" ht="16.7" customHeight="1" x14ac:dyDescent="0.25">
      <c r="B41" s="804" t="s">
        <v>503</v>
      </c>
      <c r="C41" s="806" t="s">
        <v>9</v>
      </c>
      <c r="D41" s="190" t="s">
        <v>5</v>
      </c>
      <c r="E41" s="191"/>
      <c r="F41" s="191"/>
      <c r="G41" s="191"/>
      <c r="H41" s="191"/>
      <c r="I41" s="191"/>
      <c r="J41" s="191"/>
    </row>
    <row r="42" spans="2:10" ht="16.7" customHeight="1" x14ac:dyDescent="0.25">
      <c r="B42" s="807" t="s">
        <v>504</v>
      </c>
      <c r="C42" s="805" t="s">
        <v>0</v>
      </c>
      <c r="D42" s="188" t="s">
        <v>1</v>
      </c>
      <c r="E42" s="189">
        <f>SUM(E43:E46)</f>
        <v>11164621.17</v>
      </c>
      <c r="F42" s="189">
        <f>SUM(F43:F46)</f>
        <v>9073368.5</v>
      </c>
      <c r="G42" s="189">
        <f>SUM(G43:G46)</f>
        <v>8788328</v>
      </c>
      <c r="H42" s="189">
        <v>8430381.6000000015</v>
      </c>
      <c r="I42" s="189">
        <v>8430381.6000000015</v>
      </c>
      <c r="J42" s="189">
        <v>8430381.6000000015</v>
      </c>
    </row>
    <row r="43" spans="2:10" ht="16.7" customHeight="1" x14ac:dyDescent="0.25">
      <c r="B43" s="808"/>
      <c r="C43" s="806" t="s">
        <v>0</v>
      </c>
      <c r="D43" s="190" t="s">
        <v>2</v>
      </c>
      <c r="E43" s="191">
        <f t="shared" ref="E43:G46" si="6">E48+E53</f>
        <v>9526128.1699999999</v>
      </c>
      <c r="F43" s="191">
        <f t="shared" si="6"/>
        <v>8088707.4000000004</v>
      </c>
      <c r="G43" s="191">
        <f t="shared" si="6"/>
        <v>8044322.9000000013</v>
      </c>
      <c r="H43" s="191">
        <v>7820571.2000000011</v>
      </c>
      <c r="I43" s="191">
        <v>7820571.2000000011</v>
      </c>
      <c r="J43" s="191">
        <v>7820571.2000000011</v>
      </c>
    </row>
    <row r="44" spans="2:10" ht="16.7" customHeight="1" x14ac:dyDescent="0.25">
      <c r="B44" s="808"/>
      <c r="C44" s="806" t="s">
        <v>0</v>
      </c>
      <c r="D44" s="190" t="s">
        <v>3</v>
      </c>
      <c r="E44" s="191">
        <f t="shared" si="6"/>
        <v>1624059.8</v>
      </c>
      <c r="F44" s="191">
        <f t="shared" si="6"/>
        <v>968379.5</v>
      </c>
      <c r="G44" s="191">
        <f t="shared" si="6"/>
        <v>725884.49999999988</v>
      </c>
      <c r="H44" s="191">
        <v>601984.80000000005</v>
      </c>
      <c r="I44" s="191">
        <v>601984.80000000005</v>
      </c>
      <c r="J44" s="191">
        <v>601984.80000000005</v>
      </c>
    </row>
    <row r="45" spans="2:10" ht="16.7" customHeight="1" x14ac:dyDescent="0.25">
      <c r="B45" s="808"/>
      <c r="C45" s="806" t="s">
        <v>0</v>
      </c>
      <c r="D45" s="190" t="s">
        <v>4</v>
      </c>
      <c r="E45" s="191">
        <f t="shared" si="6"/>
        <v>9654.2000000000007</v>
      </c>
      <c r="F45" s="191">
        <f t="shared" si="6"/>
        <v>7825.6</v>
      </c>
      <c r="G45" s="191">
        <f t="shared" si="6"/>
        <v>7825.6</v>
      </c>
      <c r="H45" s="191">
        <v>7825.6</v>
      </c>
      <c r="I45" s="191">
        <v>7825.6</v>
      </c>
      <c r="J45" s="191">
        <v>7825.6</v>
      </c>
    </row>
    <row r="46" spans="2:10" ht="16.7" customHeight="1" x14ac:dyDescent="0.25">
      <c r="B46" s="808"/>
      <c r="C46" s="806" t="s">
        <v>0</v>
      </c>
      <c r="D46" s="190" t="s">
        <v>5</v>
      </c>
      <c r="E46" s="191">
        <f t="shared" si="6"/>
        <v>4779</v>
      </c>
      <c r="F46" s="191">
        <f t="shared" si="6"/>
        <v>8456</v>
      </c>
      <c r="G46" s="191">
        <f t="shared" si="6"/>
        <v>10295</v>
      </c>
      <c r="H46" s="191"/>
      <c r="I46" s="191"/>
      <c r="J46" s="191"/>
    </row>
    <row r="47" spans="2:10" ht="16.7" customHeight="1" x14ac:dyDescent="0.25">
      <c r="B47" s="808"/>
      <c r="C47" s="806" t="s">
        <v>7</v>
      </c>
      <c r="D47" s="192" t="s">
        <v>1</v>
      </c>
      <c r="E47" s="189">
        <f>SUM(E48:E51)</f>
        <v>11151564.57</v>
      </c>
      <c r="F47" s="189">
        <f>SUM(F48:F51)</f>
        <v>9062140.5</v>
      </c>
      <c r="G47" s="189">
        <f>SUM(G48:G51)</f>
        <v>8777100</v>
      </c>
      <c r="H47" s="189">
        <v>8419153.6000000015</v>
      </c>
      <c r="I47" s="189">
        <v>8419153.6000000015</v>
      </c>
      <c r="J47" s="189">
        <v>8419153.6000000015</v>
      </c>
    </row>
    <row r="48" spans="2:10" ht="16.7" customHeight="1" x14ac:dyDescent="0.25">
      <c r="B48" s="808"/>
      <c r="C48" s="806" t="s">
        <v>7</v>
      </c>
      <c r="D48" s="190" t="s">
        <v>2</v>
      </c>
      <c r="E48" s="191">
        <f t="shared" ref="E48:G49" si="7">E58+E78+E88+E133+E148+E168+E178+E193+E223+E233+E248+E288+E298+E313+E328</f>
        <v>9522725.7699999996</v>
      </c>
      <c r="F48" s="191">
        <f t="shared" si="7"/>
        <v>8085305</v>
      </c>
      <c r="G48" s="191">
        <f t="shared" si="7"/>
        <v>8040920.5000000009</v>
      </c>
      <c r="H48" s="191">
        <v>7817168.8000000007</v>
      </c>
      <c r="I48" s="191">
        <v>7817168.8000000007</v>
      </c>
      <c r="J48" s="191">
        <v>7817168.8000000007</v>
      </c>
    </row>
    <row r="49" spans="2:10" ht="16.7" customHeight="1" x14ac:dyDescent="0.25">
      <c r="B49" s="808"/>
      <c r="C49" s="806" t="s">
        <v>7</v>
      </c>
      <c r="D49" s="190" t="s">
        <v>3</v>
      </c>
      <c r="E49" s="191">
        <f t="shared" si="7"/>
        <v>1624059.8</v>
      </c>
      <c r="F49" s="191">
        <f t="shared" si="7"/>
        <v>968379.5</v>
      </c>
      <c r="G49" s="191">
        <f t="shared" si="7"/>
        <v>725884.49999999988</v>
      </c>
      <c r="H49" s="191">
        <v>601984.80000000005</v>
      </c>
      <c r="I49" s="191">
        <v>601984.80000000005</v>
      </c>
      <c r="J49" s="191">
        <v>601984.80000000005</v>
      </c>
    </row>
    <row r="50" spans="2:10" ht="16.7" customHeight="1" x14ac:dyDescent="0.25">
      <c r="B50" s="808"/>
      <c r="C50" s="806" t="s">
        <v>7</v>
      </c>
      <c r="D50" s="190" t="s">
        <v>4</v>
      </c>
      <c r="E50" s="191"/>
      <c r="F50" s="191"/>
      <c r="G50" s="191"/>
      <c r="H50" s="191"/>
      <c r="I50" s="191"/>
      <c r="J50" s="191"/>
    </row>
    <row r="51" spans="2:10" ht="16.7" customHeight="1" x14ac:dyDescent="0.25">
      <c r="B51" s="808"/>
      <c r="C51" s="806" t="s">
        <v>7</v>
      </c>
      <c r="D51" s="190" t="s">
        <v>5</v>
      </c>
      <c r="E51" s="191">
        <f>E61+E81+E91+E136+E151+E171+E181+E196+E226+E236+E251+E291+E301+E316+E331</f>
        <v>4779</v>
      </c>
      <c r="F51" s="191">
        <f>F61+F81+F91+F136+F151+F171+F181+F196+F226+F236+F251+F291+F301+F316+F331</f>
        <v>8456</v>
      </c>
      <c r="G51" s="191">
        <f>G61+G81+G91+G136+G151+G171+G181+G196+G226+G236+G251+G291+G301+G316+G331</f>
        <v>10295</v>
      </c>
      <c r="H51" s="191"/>
      <c r="I51" s="191"/>
      <c r="J51" s="191"/>
    </row>
    <row r="52" spans="2:10" ht="16.7" customHeight="1" x14ac:dyDescent="0.25">
      <c r="B52" s="808"/>
      <c r="C52" s="806" t="s">
        <v>8</v>
      </c>
      <c r="D52" s="192" t="s">
        <v>1</v>
      </c>
      <c r="E52" s="189">
        <f>SUM(E53:E56)</f>
        <v>13056.6</v>
      </c>
      <c r="F52" s="189">
        <f>SUM(F53:F56)</f>
        <v>11228</v>
      </c>
      <c r="G52" s="189">
        <f>SUM(G53:G56)</f>
        <v>11228</v>
      </c>
      <c r="H52" s="189">
        <v>11228</v>
      </c>
      <c r="I52" s="189">
        <v>11228</v>
      </c>
      <c r="J52" s="189">
        <v>11228</v>
      </c>
    </row>
    <row r="53" spans="2:10" ht="16.7" customHeight="1" x14ac:dyDescent="0.25">
      <c r="B53" s="808"/>
      <c r="C53" s="806" t="s">
        <v>8</v>
      </c>
      <c r="D53" s="190" t="s">
        <v>2</v>
      </c>
      <c r="E53" s="191">
        <f>E158</f>
        <v>3402.4</v>
      </c>
      <c r="F53" s="191">
        <f>F158</f>
        <v>3402.4</v>
      </c>
      <c r="G53" s="191">
        <f>G158</f>
        <v>3402.4</v>
      </c>
      <c r="H53" s="191">
        <v>3402.4</v>
      </c>
      <c r="I53" s="191">
        <v>3402.4</v>
      </c>
      <c r="J53" s="191">
        <v>3402.4</v>
      </c>
    </row>
    <row r="54" spans="2:10" ht="16.7" customHeight="1" x14ac:dyDescent="0.25">
      <c r="B54" s="808"/>
      <c r="C54" s="806" t="s">
        <v>8</v>
      </c>
      <c r="D54" s="190" t="s">
        <v>3</v>
      </c>
      <c r="E54" s="191"/>
      <c r="F54" s="191"/>
      <c r="G54" s="191"/>
      <c r="H54" s="191"/>
      <c r="I54" s="191"/>
      <c r="J54" s="191"/>
    </row>
    <row r="55" spans="2:10" ht="16.7" customHeight="1" x14ac:dyDescent="0.25">
      <c r="B55" s="808"/>
      <c r="C55" s="806" t="s">
        <v>8</v>
      </c>
      <c r="D55" s="190" t="s">
        <v>4</v>
      </c>
      <c r="E55" s="191">
        <f>E160</f>
        <v>9654.2000000000007</v>
      </c>
      <c r="F55" s="191">
        <f>F160</f>
        <v>7825.6</v>
      </c>
      <c r="G55" s="191">
        <f>G160</f>
        <v>7825.6</v>
      </c>
      <c r="H55" s="191">
        <v>7825.6</v>
      </c>
      <c r="I55" s="191">
        <v>7825.6</v>
      </c>
      <c r="J55" s="191">
        <v>7825.6</v>
      </c>
    </row>
    <row r="56" spans="2:10" ht="16.7" customHeight="1" x14ac:dyDescent="0.25">
      <c r="B56" s="809"/>
      <c r="C56" s="806" t="s">
        <v>8</v>
      </c>
      <c r="D56" s="190" t="s">
        <v>5</v>
      </c>
      <c r="E56" s="191"/>
      <c r="F56" s="191"/>
      <c r="G56" s="191"/>
      <c r="H56" s="191"/>
      <c r="I56" s="191"/>
      <c r="J56" s="191"/>
    </row>
    <row r="57" spans="2:10" ht="16.7" customHeight="1" x14ac:dyDescent="0.25">
      <c r="B57" s="804" t="s">
        <v>10</v>
      </c>
      <c r="C57" s="806" t="s">
        <v>7</v>
      </c>
      <c r="D57" s="192" t="s">
        <v>1</v>
      </c>
      <c r="E57" s="189">
        <f>SUM(E58:E61)</f>
        <v>188209.1</v>
      </c>
      <c r="F57" s="189">
        <f>SUM(F58:F61)</f>
        <v>109006</v>
      </c>
      <c r="G57" s="189">
        <f>SUM(G58:G61)</f>
        <v>109006</v>
      </c>
      <c r="H57" s="189">
        <v>159006</v>
      </c>
      <c r="I57" s="189">
        <v>159006</v>
      </c>
      <c r="J57" s="189">
        <v>159006</v>
      </c>
    </row>
    <row r="58" spans="2:10" ht="16.7" customHeight="1" x14ac:dyDescent="0.25">
      <c r="B58" s="804" t="s">
        <v>10</v>
      </c>
      <c r="C58" s="806" t="s">
        <v>7</v>
      </c>
      <c r="D58" s="190" t="s">
        <v>2</v>
      </c>
      <c r="E58" s="191">
        <f t="shared" ref="E58:G59" si="8">E63+E68+E73</f>
        <v>182813.7</v>
      </c>
      <c r="F58" s="191">
        <f t="shared" si="8"/>
        <v>103610.6</v>
      </c>
      <c r="G58" s="191">
        <f t="shared" si="8"/>
        <v>103610.6</v>
      </c>
      <c r="H58" s="191">
        <v>153610.6</v>
      </c>
      <c r="I58" s="191">
        <v>153610.6</v>
      </c>
      <c r="J58" s="191">
        <v>153610.6</v>
      </c>
    </row>
    <row r="59" spans="2:10" ht="16.7" customHeight="1" x14ac:dyDescent="0.25">
      <c r="B59" s="804" t="s">
        <v>10</v>
      </c>
      <c r="C59" s="806" t="s">
        <v>7</v>
      </c>
      <c r="D59" s="190" t="s">
        <v>3</v>
      </c>
      <c r="E59" s="191">
        <f t="shared" si="8"/>
        <v>5395.4</v>
      </c>
      <c r="F59" s="191">
        <f t="shared" si="8"/>
        <v>5395.4</v>
      </c>
      <c r="G59" s="191">
        <f t="shared" si="8"/>
        <v>5395.4</v>
      </c>
      <c r="H59" s="191">
        <v>5395.4</v>
      </c>
      <c r="I59" s="191">
        <v>5395.4</v>
      </c>
      <c r="J59" s="191">
        <v>5395.4</v>
      </c>
    </row>
    <row r="60" spans="2:10" ht="16.7" customHeight="1" x14ac:dyDescent="0.25">
      <c r="B60" s="804" t="s">
        <v>10</v>
      </c>
      <c r="C60" s="806" t="s">
        <v>7</v>
      </c>
      <c r="D60" s="190" t="s">
        <v>4</v>
      </c>
      <c r="E60" s="191"/>
      <c r="F60" s="191"/>
      <c r="G60" s="191"/>
      <c r="H60" s="191"/>
      <c r="I60" s="191"/>
      <c r="J60" s="191"/>
    </row>
    <row r="61" spans="2:10" ht="16.7" customHeight="1" x14ac:dyDescent="0.25">
      <c r="B61" s="804" t="s">
        <v>10</v>
      </c>
      <c r="C61" s="806" t="s">
        <v>7</v>
      </c>
      <c r="D61" s="190" t="s">
        <v>5</v>
      </c>
      <c r="E61" s="191"/>
      <c r="F61" s="191"/>
      <c r="G61" s="191"/>
      <c r="H61" s="191"/>
      <c r="I61" s="191"/>
      <c r="J61" s="191"/>
    </row>
    <row r="62" spans="2:10" ht="16.7" customHeight="1" x14ac:dyDescent="0.25">
      <c r="B62" s="804" t="s">
        <v>11</v>
      </c>
      <c r="C62" s="806" t="s">
        <v>7</v>
      </c>
      <c r="D62" s="192" t="s">
        <v>1</v>
      </c>
      <c r="E62" s="189">
        <f>SUM(E63:E66)</f>
        <v>165633.30000000002</v>
      </c>
      <c r="F62" s="189">
        <f>SUM(F63:F66)</f>
        <v>92376.5</v>
      </c>
      <c r="G62" s="189">
        <f>SUM(G63:G66)</f>
        <v>92376.5</v>
      </c>
      <c r="H62" s="189">
        <v>142376.5</v>
      </c>
      <c r="I62" s="189">
        <v>142376.5</v>
      </c>
      <c r="J62" s="189">
        <v>142376.5</v>
      </c>
    </row>
    <row r="63" spans="2:10" ht="16.7" customHeight="1" x14ac:dyDescent="0.25">
      <c r="B63" s="804" t="s">
        <v>11</v>
      </c>
      <c r="C63" s="806" t="s">
        <v>7</v>
      </c>
      <c r="D63" s="190" t="s">
        <v>2</v>
      </c>
      <c r="E63" s="191">
        <f>'[4]Приложение 9 '!$E$54</f>
        <v>165633.30000000002</v>
      </c>
      <c r="F63" s="191">
        <f>'[2]Приложение 9 в минфин'!E49</f>
        <v>92376.5</v>
      </c>
      <c r="G63" s="191">
        <f>'[2]Приложение 9 в минфин'!F49</f>
        <v>92376.5</v>
      </c>
      <c r="H63" s="191">
        <v>142376.5</v>
      </c>
      <c r="I63" s="191">
        <v>142376.5</v>
      </c>
      <c r="J63" s="191">
        <v>142376.5</v>
      </c>
    </row>
    <row r="64" spans="2:10" ht="16.7" customHeight="1" x14ac:dyDescent="0.25">
      <c r="B64" s="804" t="s">
        <v>11</v>
      </c>
      <c r="C64" s="806" t="s">
        <v>7</v>
      </c>
      <c r="D64" s="190" t="s">
        <v>3</v>
      </c>
      <c r="E64" s="191"/>
      <c r="F64" s="191"/>
      <c r="G64" s="191"/>
      <c r="H64" s="191"/>
      <c r="I64" s="191"/>
      <c r="J64" s="191"/>
    </row>
    <row r="65" spans="2:10" ht="16.7" customHeight="1" x14ac:dyDescent="0.25">
      <c r="B65" s="804" t="s">
        <v>11</v>
      </c>
      <c r="C65" s="806" t="s">
        <v>7</v>
      </c>
      <c r="D65" s="190" t="s">
        <v>4</v>
      </c>
      <c r="E65" s="191"/>
      <c r="F65" s="191"/>
      <c r="G65" s="191"/>
      <c r="H65" s="191"/>
      <c r="I65" s="191"/>
      <c r="J65" s="191"/>
    </row>
    <row r="66" spans="2:10" ht="16.7" customHeight="1" x14ac:dyDescent="0.25">
      <c r="B66" s="804" t="s">
        <v>11</v>
      </c>
      <c r="C66" s="806" t="s">
        <v>7</v>
      </c>
      <c r="D66" s="190" t="s">
        <v>5</v>
      </c>
      <c r="E66" s="191"/>
      <c r="F66" s="191"/>
      <c r="G66" s="191"/>
      <c r="H66" s="191"/>
      <c r="I66" s="191"/>
      <c r="J66" s="191"/>
    </row>
    <row r="67" spans="2:10" ht="16.7" customHeight="1" x14ac:dyDescent="0.25">
      <c r="B67" s="804" t="s">
        <v>505</v>
      </c>
      <c r="C67" s="806" t="s">
        <v>7</v>
      </c>
      <c r="D67" s="192" t="s">
        <v>1</v>
      </c>
      <c r="E67" s="189">
        <f>SUM(E68:E71)</f>
        <v>9778.9</v>
      </c>
      <c r="F67" s="189">
        <f>SUM(F68:F71)</f>
        <v>9778.9</v>
      </c>
      <c r="G67" s="189">
        <f>SUM(G68:G71)</f>
        <v>9778.9</v>
      </c>
      <c r="H67" s="189">
        <v>9778.9</v>
      </c>
      <c r="I67" s="189">
        <v>9778.9</v>
      </c>
      <c r="J67" s="189">
        <v>9778.9</v>
      </c>
    </row>
    <row r="68" spans="2:10" ht="16.7" customHeight="1" x14ac:dyDescent="0.25">
      <c r="B68" s="804" t="s">
        <v>12</v>
      </c>
      <c r="C68" s="806" t="s">
        <v>7</v>
      </c>
      <c r="D68" s="190" t="s">
        <v>2</v>
      </c>
      <c r="E68" s="191">
        <f>'[4]Приложение 9 '!$E$58</f>
        <v>4383.5</v>
      </c>
      <c r="F68" s="191">
        <f>'[2]Приложение 9 в минфин'!E53</f>
        <v>4383.5</v>
      </c>
      <c r="G68" s="191">
        <f>'[2]Приложение 9 в минфин'!F53</f>
        <v>4383.5</v>
      </c>
      <c r="H68" s="191">
        <v>4383.5</v>
      </c>
      <c r="I68" s="191">
        <v>4383.5</v>
      </c>
      <c r="J68" s="191">
        <v>4383.5</v>
      </c>
    </row>
    <row r="69" spans="2:10" ht="16.7" customHeight="1" x14ac:dyDescent="0.25">
      <c r="B69" s="804" t="s">
        <v>12</v>
      </c>
      <c r="C69" s="806" t="s">
        <v>7</v>
      </c>
      <c r="D69" s="190" t="s">
        <v>3</v>
      </c>
      <c r="E69" s="191">
        <f>'[5]Приложение 9 '!$E$59</f>
        <v>5395.4</v>
      </c>
      <c r="F69" s="191">
        <f>'[2]Приложение 9 в минфин'!E54</f>
        <v>5395.4</v>
      </c>
      <c r="G69" s="191">
        <f>'[2]Приложение 9 в минфин'!F54</f>
        <v>5395.4</v>
      </c>
      <c r="H69" s="191">
        <v>5395.4</v>
      </c>
      <c r="I69" s="191">
        <v>5395.4</v>
      </c>
      <c r="J69" s="191">
        <v>5395.4</v>
      </c>
    </row>
    <row r="70" spans="2:10" ht="16.7" customHeight="1" x14ac:dyDescent="0.25">
      <c r="B70" s="804" t="s">
        <v>12</v>
      </c>
      <c r="C70" s="806" t="s">
        <v>7</v>
      </c>
      <c r="D70" s="190" t="s">
        <v>4</v>
      </c>
      <c r="E70" s="191"/>
      <c r="F70" s="191"/>
      <c r="G70" s="191"/>
      <c r="H70" s="191"/>
      <c r="I70" s="191"/>
      <c r="J70" s="191"/>
    </row>
    <row r="71" spans="2:10" ht="27.75" customHeight="1" x14ac:dyDescent="0.25">
      <c r="B71" s="804" t="s">
        <v>12</v>
      </c>
      <c r="C71" s="806" t="s">
        <v>7</v>
      </c>
      <c r="D71" s="190" t="s">
        <v>5</v>
      </c>
      <c r="E71" s="191"/>
      <c r="F71" s="191"/>
      <c r="G71" s="191"/>
      <c r="H71" s="191"/>
      <c r="I71" s="191"/>
      <c r="J71" s="191"/>
    </row>
    <row r="72" spans="2:10" ht="16.7" customHeight="1" x14ac:dyDescent="0.25">
      <c r="B72" s="804" t="s">
        <v>13</v>
      </c>
      <c r="C72" s="806" t="s">
        <v>7</v>
      </c>
      <c r="D72" s="192" t="s">
        <v>1</v>
      </c>
      <c r="E72" s="189">
        <f>SUM(E73:E76)</f>
        <v>12796.900000000001</v>
      </c>
      <c r="F72" s="189">
        <f>SUM(F73:F76)</f>
        <v>6850.6</v>
      </c>
      <c r="G72" s="189">
        <f>SUM(G73:G76)</f>
        <v>6850.6</v>
      </c>
      <c r="H72" s="189">
        <v>6850.6</v>
      </c>
      <c r="I72" s="189">
        <v>6850.6</v>
      </c>
      <c r="J72" s="189">
        <v>6850.6</v>
      </c>
    </row>
    <row r="73" spans="2:10" ht="16.7" customHeight="1" x14ac:dyDescent="0.25">
      <c r="B73" s="804" t="s">
        <v>13</v>
      </c>
      <c r="C73" s="806" t="s">
        <v>7</v>
      </c>
      <c r="D73" s="190" t="s">
        <v>2</v>
      </c>
      <c r="E73" s="191">
        <f>'[4]Приложение 9 '!$E$62</f>
        <v>12796.900000000001</v>
      </c>
      <c r="F73" s="191">
        <f>'[2]Приложение 9 в минфин'!E57</f>
        <v>6850.6</v>
      </c>
      <c r="G73" s="191">
        <f>'[2]Приложение 9 в минфин'!F57</f>
        <v>6850.6</v>
      </c>
      <c r="H73" s="191">
        <v>6850.6</v>
      </c>
      <c r="I73" s="191">
        <v>6850.6</v>
      </c>
      <c r="J73" s="191">
        <v>6850.6</v>
      </c>
    </row>
    <row r="74" spans="2:10" ht="16.7" customHeight="1" x14ac:dyDescent="0.25">
      <c r="B74" s="804" t="s">
        <v>13</v>
      </c>
      <c r="C74" s="806" t="s">
        <v>7</v>
      </c>
      <c r="D74" s="190" t="s">
        <v>3</v>
      </c>
      <c r="E74" s="191"/>
      <c r="F74" s="191"/>
      <c r="G74" s="191"/>
      <c r="H74" s="191"/>
      <c r="I74" s="191"/>
      <c r="J74" s="191"/>
    </row>
    <row r="75" spans="2:10" ht="16.7" customHeight="1" x14ac:dyDescent="0.25">
      <c r="B75" s="804" t="s">
        <v>13</v>
      </c>
      <c r="C75" s="806" t="s">
        <v>7</v>
      </c>
      <c r="D75" s="190" t="s">
        <v>4</v>
      </c>
      <c r="E75" s="191"/>
      <c r="F75" s="191"/>
      <c r="G75" s="191"/>
      <c r="H75" s="191"/>
      <c r="I75" s="191"/>
      <c r="J75" s="191"/>
    </row>
    <row r="76" spans="2:10" ht="16.7" customHeight="1" x14ac:dyDescent="0.25">
      <c r="B76" s="804" t="s">
        <v>13</v>
      </c>
      <c r="C76" s="806" t="s">
        <v>7</v>
      </c>
      <c r="D76" s="190" t="s">
        <v>5</v>
      </c>
      <c r="E76" s="191"/>
      <c r="F76" s="191"/>
      <c r="G76" s="191"/>
      <c r="H76" s="191"/>
      <c r="I76" s="191"/>
      <c r="J76" s="191"/>
    </row>
    <row r="77" spans="2:10" ht="16.7" customHeight="1" x14ac:dyDescent="0.25">
      <c r="B77" s="804" t="s">
        <v>506</v>
      </c>
      <c r="C77" s="806" t="s">
        <v>7</v>
      </c>
      <c r="D77" s="192" t="s">
        <v>1</v>
      </c>
      <c r="E77" s="189">
        <f>SUM(E78:E81)</f>
        <v>800</v>
      </c>
      <c r="F77" s="189">
        <f>SUM(F78:F81)</f>
        <v>800</v>
      </c>
      <c r="G77" s="189">
        <f>SUM(G78:G81)</f>
        <v>800</v>
      </c>
      <c r="H77" s="189">
        <v>800</v>
      </c>
      <c r="I77" s="189">
        <v>800</v>
      </c>
      <c r="J77" s="189">
        <v>800</v>
      </c>
    </row>
    <row r="78" spans="2:10" ht="16.7" customHeight="1" x14ac:dyDescent="0.25">
      <c r="B78" s="804" t="s">
        <v>10</v>
      </c>
      <c r="C78" s="806" t="s">
        <v>7</v>
      </c>
      <c r="D78" s="190" t="s">
        <v>2</v>
      </c>
      <c r="E78" s="191">
        <f>E83</f>
        <v>800</v>
      </c>
      <c r="F78" s="191">
        <f>F83</f>
        <v>800</v>
      </c>
      <c r="G78" s="191">
        <f>G83</f>
        <v>800</v>
      </c>
      <c r="H78" s="191">
        <v>800</v>
      </c>
      <c r="I78" s="191">
        <v>800</v>
      </c>
      <c r="J78" s="191">
        <v>800</v>
      </c>
    </row>
    <row r="79" spans="2:10" ht="16.7" customHeight="1" x14ac:dyDescent="0.25">
      <c r="B79" s="804" t="s">
        <v>10</v>
      </c>
      <c r="C79" s="806" t="s">
        <v>7</v>
      </c>
      <c r="D79" s="190" t="s">
        <v>3</v>
      </c>
      <c r="E79" s="191"/>
      <c r="F79" s="191"/>
      <c r="G79" s="191"/>
      <c r="H79" s="191"/>
      <c r="I79" s="191"/>
      <c r="J79" s="191"/>
    </row>
    <row r="80" spans="2:10" ht="16.7" customHeight="1" x14ac:dyDescent="0.25">
      <c r="B80" s="804"/>
      <c r="C80" s="806"/>
      <c r="D80" s="190" t="s">
        <v>4</v>
      </c>
      <c r="E80" s="191"/>
      <c r="F80" s="191"/>
      <c r="G80" s="191"/>
      <c r="H80" s="191"/>
      <c r="I80" s="191"/>
      <c r="J80" s="191"/>
    </row>
    <row r="81" spans="2:10" ht="16.7" customHeight="1" x14ac:dyDescent="0.25">
      <c r="B81" s="804" t="s">
        <v>10</v>
      </c>
      <c r="C81" s="806" t="s">
        <v>7</v>
      </c>
      <c r="D81" s="190" t="s">
        <v>5</v>
      </c>
      <c r="E81" s="191"/>
      <c r="F81" s="191"/>
      <c r="G81" s="191"/>
      <c r="H81" s="191"/>
      <c r="I81" s="191"/>
      <c r="J81" s="191"/>
    </row>
    <row r="82" spans="2:10" ht="16.7" customHeight="1" x14ac:dyDescent="0.25">
      <c r="B82" s="804" t="s">
        <v>507</v>
      </c>
      <c r="C82" s="806" t="s">
        <v>7</v>
      </c>
      <c r="D82" s="192" t="s">
        <v>1</v>
      </c>
      <c r="E82" s="189">
        <f>SUM(E83:E86)</f>
        <v>800</v>
      </c>
      <c r="F82" s="189">
        <f>SUM(F83:F86)</f>
        <v>800</v>
      </c>
      <c r="G82" s="189">
        <f>SUM(G83:G86)</f>
        <v>800</v>
      </c>
      <c r="H82" s="189">
        <v>800</v>
      </c>
      <c r="I82" s="189">
        <v>800</v>
      </c>
      <c r="J82" s="189">
        <v>800</v>
      </c>
    </row>
    <row r="83" spans="2:10" ht="16.7" customHeight="1" x14ac:dyDescent="0.25">
      <c r="B83" s="804" t="s">
        <v>11</v>
      </c>
      <c r="C83" s="806" t="s">
        <v>7</v>
      </c>
      <c r="D83" s="190" t="s">
        <v>2</v>
      </c>
      <c r="E83" s="191">
        <f>'[5]Приложение 9 '!$E$70</f>
        <v>800</v>
      </c>
      <c r="F83" s="191">
        <f>'[2]Приложение 9 в минфин'!E65</f>
        <v>800</v>
      </c>
      <c r="G83" s="191">
        <f>'[2]Приложение 9 в минфин'!F65</f>
        <v>800</v>
      </c>
      <c r="H83" s="191">
        <v>800</v>
      </c>
      <c r="I83" s="191">
        <v>800</v>
      </c>
      <c r="J83" s="191">
        <v>800</v>
      </c>
    </row>
    <row r="84" spans="2:10" ht="16.7" customHeight="1" x14ac:dyDescent="0.25">
      <c r="B84" s="804" t="s">
        <v>11</v>
      </c>
      <c r="C84" s="806" t="s">
        <v>7</v>
      </c>
      <c r="D84" s="190" t="s">
        <v>3</v>
      </c>
      <c r="E84" s="191"/>
      <c r="F84" s="191"/>
      <c r="G84" s="191"/>
      <c r="H84" s="191"/>
      <c r="I84" s="191"/>
      <c r="J84" s="191"/>
    </row>
    <row r="85" spans="2:10" ht="16.7" customHeight="1" x14ac:dyDescent="0.25">
      <c r="B85" s="804"/>
      <c r="C85" s="806"/>
      <c r="D85" s="190" t="s">
        <v>4</v>
      </c>
      <c r="E85" s="191"/>
      <c r="F85" s="191"/>
      <c r="G85" s="191"/>
      <c r="H85" s="191"/>
      <c r="I85" s="191"/>
      <c r="J85" s="191"/>
    </row>
    <row r="86" spans="2:10" ht="16.7" customHeight="1" x14ac:dyDescent="0.25">
      <c r="B86" s="804" t="s">
        <v>11</v>
      </c>
      <c r="C86" s="806" t="s">
        <v>7</v>
      </c>
      <c r="D86" s="190" t="s">
        <v>5</v>
      </c>
      <c r="E86" s="191"/>
      <c r="F86" s="191"/>
      <c r="G86" s="191"/>
      <c r="H86" s="191"/>
      <c r="I86" s="191"/>
      <c r="J86" s="191"/>
    </row>
    <row r="87" spans="2:10" ht="20.100000000000001" customHeight="1" x14ac:dyDescent="0.25">
      <c r="B87" s="804" t="s">
        <v>14</v>
      </c>
      <c r="C87" s="806" t="s">
        <v>7</v>
      </c>
      <c r="D87" s="192" t="s">
        <v>1</v>
      </c>
      <c r="E87" s="189">
        <f>SUM(E88:E91)</f>
        <v>6492693.8999999994</v>
      </c>
      <c r="F87" s="189">
        <f>SUM(F88:F91)</f>
        <v>5729234.0999999996</v>
      </c>
      <c r="G87" s="189">
        <f>SUM(G88:G91)</f>
        <v>5729234.0999999996</v>
      </c>
      <c r="H87" s="189">
        <v>5528667.2999999998</v>
      </c>
      <c r="I87" s="189">
        <v>5528667.2999999998</v>
      </c>
      <c r="J87" s="189">
        <v>5528667.2999999998</v>
      </c>
    </row>
    <row r="88" spans="2:10" ht="20.100000000000001" customHeight="1" x14ac:dyDescent="0.25">
      <c r="B88" s="804" t="s">
        <v>14</v>
      </c>
      <c r="C88" s="806" t="s">
        <v>7</v>
      </c>
      <c r="D88" s="190" t="s">
        <v>2</v>
      </c>
      <c r="E88" s="191">
        <f>E93+E98+E103+E108+E113+E118+E123+E128</f>
        <v>6255524.0999999996</v>
      </c>
      <c r="F88" s="191">
        <f>F93+F98+F103+F108+F113+F118+F123+F128</f>
        <v>5492586.2999999998</v>
      </c>
      <c r="G88" s="191">
        <f>G93+G98+G103+G108+G113+G118+G123+G128</f>
        <v>5492586.2999999998</v>
      </c>
      <c r="H88" s="191">
        <v>5324767</v>
      </c>
      <c r="I88" s="191">
        <v>5324767</v>
      </c>
      <c r="J88" s="191">
        <v>5324767</v>
      </c>
    </row>
    <row r="89" spans="2:10" ht="20.100000000000001" customHeight="1" x14ac:dyDescent="0.25">
      <c r="B89" s="804" t="s">
        <v>14</v>
      </c>
      <c r="C89" s="806" t="s">
        <v>7</v>
      </c>
      <c r="D89" s="190" t="s">
        <v>3</v>
      </c>
      <c r="E89" s="191">
        <f>'[5]Приложение 9 '!$E$75</f>
        <v>237169.8</v>
      </c>
      <c r="F89" s="191">
        <f>F94+F99+F104+F109+F114+F119+F124+F129</f>
        <v>236647.8</v>
      </c>
      <c r="G89" s="191">
        <f>G94+G99+G104+G109+G114+G119+G124+G129</f>
        <v>236647.8</v>
      </c>
      <c r="H89" s="191">
        <v>203900.30000000002</v>
      </c>
      <c r="I89" s="191">
        <v>203900.30000000002</v>
      </c>
      <c r="J89" s="191">
        <v>203900.30000000002</v>
      </c>
    </row>
    <row r="90" spans="2:10" ht="20.100000000000001" customHeight="1" x14ac:dyDescent="0.25">
      <c r="B90" s="804" t="s">
        <v>14</v>
      </c>
      <c r="C90" s="806" t="s">
        <v>7</v>
      </c>
      <c r="D90" s="190" t="s">
        <v>4</v>
      </c>
      <c r="E90" s="191"/>
      <c r="F90" s="191"/>
      <c r="G90" s="191"/>
      <c r="H90" s="191"/>
      <c r="I90" s="191"/>
      <c r="J90" s="191"/>
    </row>
    <row r="91" spans="2:10" ht="20.100000000000001" customHeight="1" x14ac:dyDescent="0.25">
      <c r="B91" s="804" t="s">
        <v>14</v>
      </c>
      <c r="C91" s="806" t="s">
        <v>7</v>
      </c>
      <c r="D91" s="190" t="s">
        <v>5</v>
      </c>
      <c r="E91" s="191"/>
      <c r="F91" s="191"/>
      <c r="G91" s="191"/>
      <c r="H91" s="191"/>
      <c r="I91" s="191"/>
      <c r="J91" s="191"/>
    </row>
    <row r="92" spans="2:10" ht="16.7" customHeight="1" x14ac:dyDescent="0.25">
      <c r="B92" s="804" t="s">
        <v>15</v>
      </c>
      <c r="C92" s="806" t="s">
        <v>7</v>
      </c>
      <c r="D92" s="192" t="s">
        <v>1</v>
      </c>
      <c r="E92" s="189">
        <f>SUM(E93:E96)</f>
        <v>1143679.5999999999</v>
      </c>
      <c r="F92" s="189">
        <f>SUM(F93:F96)</f>
        <v>950437</v>
      </c>
      <c r="G92" s="189">
        <f>SUM(G93:G96)</f>
        <v>950437</v>
      </c>
      <c r="H92" s="189">
        <v>749431</v>
      </c>
      <c r="I92" s="189">
        <v>749431</v>
      </c>
      <c r="J92" s="189">
        <v>749431</v>
      </c>
    </row>
    <row r="93" spans="2:10" ht="16.7" customHeight="1" x14ac:dyDescent="0.25">
      <c r="B93" s="804" t="s">
        <v>15</v>
      </c>
      <c r="C93" s="806" t="s">
        <v>7</v>
      </c>
      <c r="D93" s="190" t="s">
        <v>2</v>
      </c>
      <c r="E93" s="191">
        <f>'[4]Приложение 9 '!$E$78</f>
        <v>988143.79999999993</v>
      </c>
      <c r="F93" s="191">
        <f>'[2]Приложение 9 в минфин'!E73</f>
        <v>794901.2</v>
      </c>
      <c r="G93" s="191">
        <f>'[2]Приложение 9 в минфин'!F73</f>
        <v>794901.2</v>
      </c>
      <c r="H93" s="191">
        <v>627081.9</v>
      </c>
      <c r="I93" s="191">
        <v>627081.9</v>
      </c>
      <c r="J93" s="191">
        <v>627081.9</v>
      </c>
    </row>
    <row r="94" spans="2:10" ht="16.7" customHeight="1" x14ac:dyDescent="0.25">
      <c r="B94" s="804" t="s">
        <v>15</v>
      </c>
      <c r="C94" s="806" t="s">
        <v>7</v>
      </c>
      <c r="D94" s="190" t="s">
        <v>3</v>
      </c>
      <c r="E94" s="191">
        <f>'[5]Приложение 9 '!$E$79</f>
        <v>155535.79999999999</v>
      </c>
      <c r="F94" s="191">
        <f>'[2]Приложение 9 в минфин'!E74</f>
        <v>155535.79999999999</v>
      </c>
      <c r="G94" s="191">
        <f>'[2]Приложение 9 в минфин'!F74</f>
        <v>155535.79999999999</v>
      </c>
      <c r="H94" s="191">
        <v>122349.1</v>
      </c>
      <c r="I94" s="191">
        <v>122349.1</v>
      </c>
      <c r="J94" s="191">
        <v>122349.1</v>
      </c>
    </row>
    <row r="95" spans="2:10" ht="16.7" customHeight="1" x14ac:dyDescent="0.25">
      <c r="B95" s="804" t="s">
        <v>15</v>
      </c>
      <c r="C95" s="806" t="s">
        <v>7</v>
      </c>
      <c r="D95" s="190" t="s">
        <v>4</v>
      </c>
      <c r="E95" s="191"/>
      <c r="F95" s="191"/>
      <c r="G95" s="191"/>
      <c r="H95" s="191"/>
      <c r="I95" s="191"/>
      <c r="J95" s="191"/>
    </row>
    <row r="96" spans="2:10" ht="16.7" customHeight="1" x14ac:dyDescent="0.25">
      <c r="B96" s="804" t="s">
        <v>15</v>
      </c>
      <c r="C96" s="806" t="s">
        <v>7</v>
      </c>
      <c r="D96" s="190" t="s">
        <v>5</v>
      </c>
      <c r="E96" s="191"/>
      <c r="F96" s="191"/>
      <c r="G96" s="191"/>
      <c r="H96" s="191"/>
      <c r="I96" s="191"/>
      <c r="J96" s="191"/>
    </row>
    <row r="97" spans="2:10" ht="20.100000000000001" customHeight="1" x14ac:dyDescent="0.25">
      <c r="B97" s="804" t="s">
        <v>508</v>
      </c>
      <c r="C97" s="806" t="s">
        <v>7</v>
      </c>
      <c r="D97" s="192" t="s">
        <v>1</v>
      </c>
      <c r="E97" s="189">
        <f>SUM(E98:E101)</f>
        <v>77003.8</v>
      </c>
      <c r="F97" s="189">
        <f>SUM(F98:F101)</f>
        <v>77003.8</v>
      </c>
      <c r="G97" s="189">
        <f>SUM(G98:G101)</f>
        <v>77003.8</v>
      </c>
      <c r="H97" s="189">
        <v>77003.8</v>
      </c>
      <c r="I97" s="189">
        <v>77003.8</v>
      </c>
      <c r="J97" s="189">
        <v>77003.8</v>
      </c>
    </row>
    <row r="98" spans="2:10" ht="20.100000000000001" customHeight="1" x14ac:dyDescent="0.25">
      <c r="B98" s="804" t="s">
        <v>16</v>
      </c>
      <c r="C98" s="806" t="s">
        <v>7</v>
      </c>
      <c r="D98" s="190" t="s">
        <v>2</v>
      </c>
      <c r="E98" s="191">
        <f>'[4]Приложение 9 '!$E$82</f>
        <v>26079.9</v>
      </c>
      <c r="F98" s="191">
        <f>'[2]Приложение 9 в минфин'!E77</f>
        <v>26079.9</v>
      </c>
      <c r="G98" s="191">
        <f>'[2]Приложение 9 в минфин'!F77</f>
        <v>26079.9</v>
      </c>
      <c r="H98" s="191">
        <v>26079.9</v>
      </c>
      <c r="I98" s="191">
        <v>26079.9</v>
      </c>
      <c r="J98" s="191">
        <v>26079.9</v>
      </c>
    </row>
    <row r="99" spans="2:10" ht="20.100000000000001" customHeight="1" x14ac:dyDescent="0.25">
      <c r="B99" s="804" t="s">
        <v>16</v>
      </c>
      <c r="C99" s="806" t="s">
        <v>7</v>
      </c>
      <c r="D99" s="190" t="s">
        <v>3</v>
      </c>
      <c r="E99" s="191">
        <f>'[5]Приложение 9 '!$E$83</f>
        <v>50923.9</v>
      </c>
      <c r="F99" s="191">
        <f>'[2]Приложение 9 в минфин'!E78</f>
        <v>50923.9</v>
      </c>
      <c r="G99" s="191">
        <f>'[2]Приложение 9 в минфин'!F78</f>
        <v>50923.9</v>
      </c>
      <c r="H99" s="191">
        <v>50923.9</v>
      </c>
      <c r="I99" s="191">
        <v>50923.9</v>
      </c>
      <c r="J99" s="191">
        <v>50923.9</v>
      </c>
    </row>
    <row r="100" spans="2:10" ht="20.100000000000001" customHeight="1" x14ac:dyDescent="0.25">
      <c r="B100" s="804" t="s">
        <v>16</v>
      </c>
      <c r="C100" s="806" t="s">
        <v>7</v>
      </c>
      <c r="D100" s="190" t="s">
        <v>4</v>
      </c>
      <c r="E100" s="191"/>
      <c r="F100" s="191"/>
      <c r="G100" s="191"/>
      <c r="H100" s="191"/>
      <c r="I100" s="191"/>
      <c r="J100" s="191"/>
    </row>
    <row r="101" spans="2:10" ht="23.25" customHeight="1" x14ac:dyDescent="0.25">
      <c r="B101" s="804" t="s">
        <v>16</v>
      </c>
      <c r="C101" s="806" t="s">
        <v>7</v>
      </c>
      <c r="D101" s="190" t="s">
        <v>5</v>
      </c>
      <c r="E101" s="191"/>
      <c r="F101" s="191"/>
      <c r="G101" s="191"/>
      <c r="H101" s="191"/>
      <c r="I101" s="191"/>
      <c r="J101" s="191"/>
    </row>
    <row r="102" spans="2:10" ht="43.5" customHeight="1" x14ac:dyDescent="0.25">
      <c r="B102" s="804" t="s">
        <v>509</v>
      </c>
      <c r="C102" s="806" t="s">
        <v>7</v>
      </c>
      <c r="D102" s="192" t="s">
        <v>1</v>
      </c>
      <c r="E102" s="189">
        <f>SUM(E103:E106)</f>
        <v>43379.5</v>
      </c>
      <c r="F102" s="189">
        <f>SUM(F103:F106)</f>
        <v>43379.5</v>
      </c>
      <c r="G102" s="189">
        <f>SUM(G103:G106)</f>
        <v>43379.5</v>
      </c>
      <c r="H102" s="189">
        <v>43102.6</v>
      </c>
      <c r="I102" s="189">
        <v>43102.6</v>
      </c>
      <c r="J102" s="189">
        <v>43102.6</v>
      </c>
    </row>
    <row r="103" spans="2:10" ht="43.5" customHeight="1" x14ac:dyDescent="0.25">
      <c r="B103" s="804" t="s">
        <v>17</v>
      </c>
      <c r="C103" s="806" t="s">
        <v>7</v>
      </c>
      <c r="D103" s="190" t="s">
        <v>2</v>
      </c>
      <c r="E103" s="191">
        <f>'[5]Приложение 9 '!$E$86</f>
        <v>13191.4</v>
      </c>
      <c r="F103" s="191">
        <f>'[2]Приложение 9 в минфин'!E81</f>
        <v>13191.4</v>
      </c>
      <c r="G103" s="191">
        <f>'[2]Приложение 9 в минфин'!F81</f>
        <v>13191.4</v>
      </c>
      <c r="H103" s="191">
        <v>13191.4</v>
      </c>
      <c r="I103" s="191">
        <v>13191.4</v>
      </c>
      <c r="J103" s="191">
        <v>13191.4</v>
      </c>
    </row>
    <row r="104" spans="2:10" ht="36" customHeight="1" x14ac:dyDescent="0.25">
      <c r="B104" s="804" t="s">
        <v>17</v>
      </c>
      <c r="C104" s="806" t="s">
        <v>7</v>
      </c>
      <c r="D104" s="190" t="s">
        <v>3</v>
      </c>
      <c r="E104" s="191">
        <f>'[5]Приложение 9 '!$E$87</f>
        <v>30188.100000000002</v>
      </c>
      <c r="F104" s="191">
        <f>'[2]Приложение 9 в минфин'!E82</f>
        <v>30188.100000000002</v>
      </c>
      <c r="G104" s="191">
        <f>'[2]Приложение 9 в минфин'!F82</f>
        <v>30188.100000000002</v>
      </c>
      <c r="H104" s="191">
        <v>29911.200000000001</v>
      </c>
      <c r="I104" s="191">
        <v>29911.200000000001</v>
      </c>
      <c r="J104" s="191">
        <v>29911.200000000001</v>
      </c>
    </row>
    <row r="105" spans="2:10" ht="21" customHeight="1" x14ac:dyDescent="0.25">
      <c r="B105" s="804" t="s">
        <v>17</v>
      </c>
      <c r="C105" s="806" t="s">
        <v>7</v>
      </c>
      <c r="D105" s="190" t="s">
        <v>4</v>
      </c>
      <c r="E105" s="191"/>
      <c r="F105" s="191"/>
      <c r="G105" s="191"/>
      <c r="H105" s="191"/>
      <c r="I105" s="191"/>
      <c r="J105" s="191"/>
    </row>
    <row r="106" spans="2:10" ht="19.5" customHeight="1" x14ac:dyDescent="0.25">
      <c r="B106" s="804" t="s">
        <v>17</v>
      </c>
      <c r="C106" s="806" t="s">
        <v>7</v>
      </c>
      <c r="D106" s="190" t="s">
        <v>5</v>
      </c>
      <c r="E106" s="191"/>
      <c r="F106" s="191"/>
      <c r="G106" s="191"/>
      <c r="H106" s="191"/>
      <c r="I106" s="191"/>
      <c r="J106" s="191"/>
    </row>
    <row r="107" spans="2:10" ht="36.75" customHeight="1" x14ac:dyDescent="0.25">
      <c r="B107" s="804" t="s">
        <v>18</v>
      </c>
      <c r="C107" s="806" t="s">
        <v>7</v>
      </c>
      <c r="D107" s="192" t="s">
        <v>1</v>
      </c>
      <c r="E107" s="189">
        <f>SUM(E108:E111)</f>
        <v>1329.9</v>
      </c>
      <c r="F107" s="189">
        <f>SUM(F108:F111)</f>
        <v>807.9</v>
      </c>
      <c r="G107" s="189">
        <f>SUM(G108:G111)</f>
        <v>807.9</v>
      </c>
      <c r="H107" s="189">
        <v>1524</v>
      </c>
      <c r="I107" s="189">
        <v>1524</v>
      </c>
      <c r="J107" s="189">
        <v>1524</v>
      </c>
    </row>
    <row r="108" spans="2:10" ht="36.75" customHeight="1" x14ac:dyDescent="0.25">
      <c r="B108" s="804" t="s">
        <v>18</v>
      </c>
      <c r="C108" s="806" t="s">
        <v>7</v>
      </c>
      <c r="D108" s="190" t="s">
        <v>2</v>
      </c>
      <c r="E108" s="191">
        <f>'[2]Приложение 9 в минфин'!D85</f>
        <v>807.9</v>
      </c>
      <c r="F108" s="191">
        <f>'[2]Приложение 9 в минфин'!E85</f>
        <v>807.9</v>
      </c>
      <c r="G108" s="191">
        <f>'[2]Приложение 9 в минфин'!F85</f>
        <v>807.9</v>
      </c>
      <c r="H108" s="191">
        <v>807.9</v>
      </c>
      <c r="I108" s="191">
        <v>807.9</v>
      </c>
      <c r="J108" s="191">
        <v>807.9</v>
      </c>
    </row>
    <row r="109" spans="2:10" ht="36.75" customHeight="1" x14ac:dyDescent="0.25">
      <c r="B109" s="804" t="s">
        <v>18</v>
      </c>
      <c r="C109" s="806" t="s">
        <v>7</v>
      </c>
      <c r="D109" s="190" t="s">
        <v>3</v>
      </c>
      <c r="E109" s="191">
        <v>522</v>
      </c>
      <c r="F109" s="191"/>
      <c r="G109" s="191"/>
      <c r="H109" s="191">
        <v>716.1</v>
      </c>
      <c r="I109" s="191">
        <v>716.1</v>
      </c>
      <c r="J109" s="191">
        <v>716.1</v>
      </c>
    </row>
    <row r="110" spans="2:10" ht="26.25" customHeight="1" x14ac:dyDescent="0.25">
      <c r="B110" s="804" t="s">
        <v>18</v>
      </c>
      <c r="C110" s="806" t="s">
        <v>7</v>
      </c>
      <c r="D110" s="190" t="s">
        <v>4</v>
      </c>
      <c r="E110" s="191"/>
      <c r="F110" s="191"/>
      <c r="G110" s="191"/>
      <c r="H110" s="191"/>
      <c r="I110" s="191"/>
      <c r="J110" s="191"/>
    </row>
    <row r="111" spans="2:10" ht="21.75" customHeight="1" x14ac:dyDescent="0.25">
      <c r="B111" s="804" t="s">
        <v>18</v>
      </c>
      <c r="C111" s="806" t="s">
        <v>7</v>
      </c>
      <c r="D111" s="190" t="s">
        <v>5</v>
      </c>
      <c r="E111" s="191"/>
      <c r="F111" s="191"/>
      <c r="G111" s="191"/>
      <c r="H111" s="191"/>
      <c r="I111" s="191"/>
      <c r="J111" s="191"/>
    </row>
    <row r="112" spans="2:10" ht="16.7" customHeight="1" x14ac:dyDescent="0.25">
      <c r="B112" s="804" t="s">
        <v>19</v>
      </c>
      <c r="C112" s="806" t="s">
        <v>7</v>
      </c>
      <c r="D112" s="192" t="s">
        <v>1</v>
      </c>
      <c r="E112" s="189">
        <f>SUM(E113:E116)</f>
        <v>348982</v>
      </c>
      <c r="F112" s="189">
        <f>SUM(F113:F116)</f>
        <v>259625</v>
      </c>
      <c r="G112" s="189">
        <f>SUM(G113:G116)</f>
        <v>259625</v>
      </c>
      <c r="H112" s="189">
        <v>259625</v>
      </c>
      <c r="I112" s="189">
        <v>259625</v>
      </c>
      <c r="J112" s="189">
        <v>259625</v>
      </c>
    </row>
    <row r="113" spans="2:10" ht="16.7" customHeight="1" x14ac:dyDescent="0.25">
      <c r="B113" s="804" t="s">
        <v>19</v>
      </c>
      <c r="C113" s="806" t="s">
        <v>7</v>
      </c>
      <c r="D113" s="190" t="s">
        <v>2</v>
      </c>
      <c r="E113" s="191">
        <f>'[4]Приложение 9 '!$E$94</f>
        <v>348982</v>
      </c>
      <c r="F113" s="191">
        <f>'[2]Приложение 9 в минфин'!E89</f>
        <v>259625</v>
      </c>
      <c r="G113" s="191">
        <f>'[2]Приложение 9 в минфин'!F89</f>
        <v>259625</v>
      </c>
      <c r="H113" s="191">
        <v>259625</v>
      </c>
      <c r="I113" s="191">
        <v>259625</v>
      </c>
      <c r="J113" s="191">
        <v>259625</v>
      </c>
    </row>
    <row r="114" spans="2:10" ht="16.7" customHeight="1" x14ac:dyDescent="0.25">
      <c r="B114" s="804" t="s">
        <v>19</v>
      </c>
      <c r="C114" s="806" t="s">
        <v>7</v>
      </c>
      <c r="D114" s="190" t="s">
        <v>3</v>
      </c>
      <c r="E114" s="191"/>
      <c r="F114" s="191"/>
      <c r="G114" s="191"/>
      <c r="H114" s="191"/>
      <c r="I114" s="191"/>
      <c r="J114" s="191"/>
    </row>
    <row r="115" spans="2:10" ht="16.7" customHeight="1" x14ac:dyDescent="0.25">
      <c r="B115" s="804" t="s">
        <v>19</v>
      </c>
      <c r="C115" s="806" t="s">
        <v>7</v>
      </c>
      <c r="D115" s="190" t="s">
        <v>4</v>
      </c>
      <c r="E115" s="191"/>
      <c r="F115" s="191"/>
      <c r="G115" s="191"/>
      <c r="H115" s="191"/>
      <c r="I115" s="191"/>
      <c r="J115" s="191"/>
    </row>
    <row r="116" spans="2:10" ht="16.7" customHeight="1" x14ac:dyDescent="0.25">
      <c r="B116" s="804" t="s">
        <v>19</v>
      </c>
      <c r="C116" s="806" t="s">
        <v>7</v>
      </c>
      <c r="D116" s="190" t="s">
        <v>5</v>
      </c>
      <c r="E116" s="191"/>
      <c r="F116" s="191"/>
      <c r="G116" s="191"/>
      <c r="H116" s="191"/>
      <c r="I116" s="191"/>
      <c r="J116" s="191"/>
    </row>
    <row r="117" spans="2:10" ht="16.7" customHeight="1" x14ac:dyDescent="0.25">
      <c r="B117" s="804" t="s">
        <v>20</v>
      </c>
      <c r="C117" s="806" t="s">
        <v>7</v>
      </c>
      <c r="D117" s="192" t="s">
        <v>1</v>
      </c>
      <c r="E117" s="189">
        <f>SUM(E118:E121)</f>
        <v>937701.2</v>
      </c>
      <c r="F117" s="189">
        <f>SUM(F118:F121)</f>
        <v>881414.8</v>
      </c>
      <c r="G117" s="189">
        <f>SUM(G118:G121)</f>
        <v>881414.8</v>
      </c>
      <c r="H117" s="189">
        <v>881414.8</v>
      </c>
      <c r="I117" s="189">
        <v>881414.8</v>
      </c>
      <c r="J117" s="189">
        <v>881414.8</v>
      </c>
    </row>
    <row r="118" spans="2:10" ht="16.7" customHeight="1" x14ac:dyDescent="0.25">
      <c r="B118" s="804" t="s">
        <v>20</v>
      </c>
      <c r="C118" s="806" t="s">
        <v>7</v>
      </c>
      <c r="D118" s="190" t="s">
        <v>2</v>
      </c>
      <c r="E118" s="191">
        <f>'[4]Приложение 9 '!$E$98</f>
        <v>937701.2</v>
      </c>
      <c r="F118" s="191">
        <f>'[2]Приложение 9 в минфин'!E93</f>
        <v>881414.8</v>
      </c>
      <c r="G118" s="191">
        <f>'[2]Приложение 9 в минфин'!F93</f>
        <v>881414.8</v>
      </c>
      <c r="H118" s="191">
        <v>881414.8</v>
      </c>
      <c r="I118" s="191">
        <v>881414.8</v>
      </c>
      <c r="J118" s="191">
        <v>881414.8</v>
      </c>
    </row>
    <row r="119" spans="2:10" ht="16.7" customHeight="1" x14ac:dyDescent="0.25">
      <c r="B119" s="804" t="s">
        <v>20</v>
      </c>
      <c r="C119" s="806" t="s">
        <v>7</v>
      </c>
      <c r="D119" s="190" t="s">
        <v>3</v>
      </c>
      <c r="E119" s="191"/>
      <c r="F119" s="191"/>
      <c r="G119" s="191"/>
      <c r="H119" s="191"/>
      <c r="I119" s="191"/>
      <c r="J119" s="191"/>
    </row>
    <row r="120" spans="2:10" ht="16.7" customHeight="1" x14ac:dyDescent="0.25">
      <c r="B120" s="804" t="s">
        <v>20</v>
      </c>
      <c r="C120" s="806" t="s">
        <v>7</v>
      </c>
      <c r="D120" s="190" t="s">
        <v>4</v>
      </c>
      <c r="E120" s="191"/>
      <c r="F120" s="191"/>
      <c r="G120" s="191"/>
      <c r="H120" s="191"/>
      <c r="I120" s="191"/>
      <c r="J120" s="191"/>
    </row>
    <row r="121" spans="2:10" ht="28.5" customHeight="1" x14ac:dyDescent="0.25">
      <c r="B121" s="804" t="s">
        <v>20</v>
      </c>
      <c r="C121" s="806" t="s">
        <v>7</v>
      </c>
      <c r="D121" s="190" t="s">
        <v>5</v>
      </c>
      <c r="E121" s="191"/>
      <c r="F121" s="191"/>
      <c r="G121" s="191"/>
      <c r="H121" s="191"/>
      <c r="I121" s="191"/>
      <c r="J121" s="191"/>
    </row>
    <row r="122" spans="2:10" ht="16.7" customHeight="1" x14ac:dyDescent="0.25">
      <c r="B122" s="804" t="s">
        <v>21</v>
      </c>
      <c r="C122" s="806" t="s">
        <v>7</v>
      </c>
      <c r="D122" s="192" t="s">
        <v>1</v>
      </c>
      <c r="E122" s="189">
        <f>SUM(E123:E126)</f>
        <v>59268.5</v>
      </c>
      <c r="F122" s="189">
        <f>SUM(F123:F126)</f>
        <v>54121.2</v>
      </c>
      <c r="G122" s="189">
        <f>SUM(G123:G126)</f>
        <v>54121.2</v>
      </c>
      <c r="H122" s="189">
        <v>54121.2</v>
      </c>
      <c r="I122" s="189">
        <v>54121.2</v>
      </c>
      <c r="J122" s="189">
        <v>54121.2</v>
      </c>
    </row>
    <row r="123" spans="2:10" ht="16.7" customHeight="1" x14ac:dyDescent="0.25">
      <c r="B123" s="804" t="s">
        <v>21</v>
      </c>
      <c r="C123" s="806" t="s">
        <v>7</v>
      </c>
      <c r="D123" s="190" t="s">
        <v>2</v>
      </c>
      <c r="E123" s="191">
        <f>'[4]Приложение 9 '!$E$102</f>
        <v>59268.5</v>
      </c>
      <c r="F123" s="191">
        <f>'[5]Приложение 9 '!$F$102</f>
        <v>54121.2</v>
      </c>
      <c r="G123" s="191">
        <f>'[2]Приложение 9 в минфин'!F97</f>
        <v>54121.2</v>
      </c>
      <c r="H123" s="191">
        <v>54121.2</v>
      </c>
      <c r="I123" s="191">
        <v>54121.2</v>
      </c>
      <c r="J123" s="191">
        <v>54121.2</v>
      </c>
    </row>
    <row r="124" spans="2:10" ht="16.7" customHeight="1" x14ac:dyDescent="0.25">
      <c r="B124" s="804" t="s">
        <v>21</v>
      </c>
      <c r="C124" s="806" t="s">
        <v>7</v>
      </c>
      <c r="D124" s="190" t="s">
        <v>3</v>
      </c>
      <c r="E124" s="191"/>
      <c r="F124" s="191"/>
      <c r="G124" s="191"/>
      <c r="H124" s="191"/>
      <c r="I124" s="191"/>
      <c r="J124" s="191"/>
    </row>
    <row r="125" spans="2:10" ht="16.7" customHeight="1" x14ac:dyDescent="0.25">
      <c r="B125" s="804" t="s">
        <v>21</v>
      </c>
      <c r="C125" s="806" t="s">
        <v>7</v>
      </c>
      <c r="D125" s="190" t="s">
        <v>4</v>
      </c>
      <c r="E125" s="191"/>
      <c r="F125" s="191"/>
      <c r="G125" s="191"/>
      <c r="H125" s="191"/>
      <c r="I125" s="191"/>
      <c r="J125" s="191"/>
    </row>
    <row r="126" spans="2:10" ht="16.7" customHeight="1" x14ac:dyDescent="0.25">
      <c r="B126" s="804" t="s">
        <v>21</v>
      </c>
      <c r="C126" s="806" t="s">
        <v>7</v>
      </c>
      <c r="D126" s="190" t="s">
        <v>5</v>
      </c>
      <c r="E126" s="191"/>
      <c r="F126" s="191"/>
      <c r="G126" s="191"/>
      <c r="H126" s="191"/>
      <c r="I126" s="191"/>
      <c r="J126" s="191"/>
    </row>
    <row r="127" spans="2:10" ht="16.7" customHeight="1" x14ac:dyDescent="0.25">
      <c r="B127" s="804" t="s">
        <v>22</v>
      </c>
      <c r="C127" s="806" t="s">
        <v>7</v>
      </c>
      <c r="D127" s="192" t="s">
        <v>1</v>
      </c>
      <c r="E127" s="189">
        <f>SUM(E128:E131)</f>
        <v>3881349.4</v>
      </c>
      <c r="F127" s="189">
        <f>SUM(F128:F131)</f>
        <v>3462444.9</v>
      </c>
      <c r="G127" s="189">
        <f>SUM(G128:G131)</f>
        <v>3462444.9</v>
      </c>
      <c r="H127" s="189">
        <v>3462444.9000000004</v>
      </c>
      <c r="I127" s="189">
        <v>3462444.9000000004</v>
      </c>
      <c r="J127" s="189">
        <v>3462444.9000000004</v>
      </c>
    </row>
    <row r="128" spans="2:10" ht="16.7" customHeight="1" x14ac:dyDescent="0.25">
      <c r="B128" s="804" t="s">
        <v>22</v>
      </c>
      <c r="C128" s="806" t="s">
        <v>7</v>
      </c>
      <c r="D128" s="190" t="s">
        <v>2</v>
      </c>
      <c r="E128" s="191">
        <f>'[3]Приложение 9 '!$E$106</f>
        <v>3881349.4</v>
      </c>
      <c r="F128" s="191">
        <f>'[5]Приложение 9 '!$F$106</f>
        <v>3462444.9</v>
      </c>
      <c r="G128" s="191">
        <f>'[2]Приложение 9 в минфин'!F101</f>
        <v>3462444.9</v>
      </c>
      <c r="H128" s="191">
        <v>3462444.9000000004</v>
      </c>
      <c r="I128" s="191">
        <v>3462444.9000000004</v>
      </c>
      <c r="J128" s="191">
        <v>3462444.9000000004</v>
      </c>
    </row>
    <row r="129" spans="2:10" ht="16.7" customHeight="1" x14ac:dyDescent="0.25">
      <c r="B129" s="804" t="s">
        <v>22</v>
      </c>
      <c r="C129" s="806" t="s">
        <v>7</v>
      </c>
      <c r="D129" s="190" t="s">
        <v>3</v>
      </c>
      <c r="E129" s="191"/>
      <c r="F129" s="191"/>
      <c r="G129" s="191"/>
      <c r="H129" s="191"/>
      <c r="I129" s="191"/>
      <c r="J129" s="191"/>
    </row>
    <row r="130" spans="2:10" ht="16.7" customHeight="1" x14ac:dyDescent="0.25">
      <c r="B130" s="804" t="s">
        <v>22</v>
      </c>
      <c r="C130" s="806" t="s">
        <v>7</v>
      </c>
      <c r="D130" s="190" t="s">
        <v>4</v>
      </c>
      <c r="E130" s="191"/>
      <c r="F130" s="191"/>
      <c r="G130" s="191"/>
      <c r="H130" s="191"/>
      <c r="I130" s="191"/>
      <c r="J130" s="191"/>
    </row>
    <row r="131" spans="2:10" ht="16.7" customHeight="1" x14ac:dyDescent="0.25">
      <c r="B131" s="804" t="s">
        <v>22</v>
      </c>
      <c r="C131" s="806" t="s">
        <v>7</v>
      </c>
      <c r="D131" s="190" t="s">
        <v>5</v>
      </c>
      <c r="E131" s="191"/>
      <c r="F131" s="191"/>
      <c r="G131" s="191"/>
      <c r="H131" s="191"/>
      <c r="I131" s="191"/>
      <c r="J131" s="191"/>
    </row>
    <row r="132" spans="2:10" ht="16.7" customHeight="1" x14ac:dyDescent="0.25">
      <c r="B132" s="804" t="s">
        <v>23</v>
      </c>
      <c r="C132" s="806" t="s">
        <v>7</v>
      </c>
      <c r="D132" s="192" t="s">
        <v>1</v>
      </c>
      <c r="E132" s="189">
        <f>SUM(E133:E136)</f>
        <v>361942.7</v>
      </c>
      <c r="F132" s="189">
        <f>SUM(F133:F136)</f>
        <v>235637.4</v>
      </c>
      <c r="G132" s="189">
        <f>SUM(G133:G136)</f>
        <v>235637.4</v>
      </c>
      <c r="H132" s="189">
        <v>235637.4</v>
      </c>
      <c r="I132" s="189">
        <v>235637.4</v>
      </c>
      <c r="J132" s="189">
        <v>235637.4</v>
      </c>
    </row>
    <row r="133" spans="2:10" ht="16.7" customHeight="1" x14ac:dyDescent="0.25">
      <c r="B133" s="804" t="s">
        <v>23</v>
      </c>
      <c r="C133" s="806" t="s">
        <v>7</v>
      </c>
      <c r="D133" s="190" t="s">
        <v>2</v>
      </c>
      <c r="E133" s="191">
        <f>E138+E143</f>
        <v>361942.7</v>
      </c>
      <c r="F133" s="191">
        <f>F138+F143</f>
        <v>235637.4</v>
      </c>
      <c r="G133" s="191">
        <f>G138+G143</f>
        <v>235637.4</v>
      </c>
      <c r="H133" s="191">
        <v>235637.4</v>
      </c>
      <c r="I133" s="191">
        <v>235637.4</v>
      </c>
      <c r="J133" s="191">
        <v>235637.4</v>
      </c>
    </row>
    <row r="134" spans="2:10" ht="16.7" customHeight="1" x14ac:dyDescent="0.25">
      <c r="B134" s="804" t="s">
        <v>23</v>
      </c>
      <c r="C134" s="806" t="s">
        <v>7</v>
      </c>
      <c r="D134" s="190" t="s">
        <v>3</v>
      </c>
      <c r="E134" s="191"/>
      <c r="F134" s="191"/>
      <c r="G134" s="191"/>
      <c r="H134" s="191"/>
      <c r="I134" s="191"/>
      <c r="J134" s="191"/>
    </row>
    <row r="135" spans="2:10" ht="16.7" customHeight="1" x14ac:dyDescent="0.25">
      <c r="B135" s="804" t="s">
        <v>23</v>
      </c>
      <c r="C135" s="806" t="s">
        <v>7</v>
      </c>
      <c r="D135" s="190" t="s">
        <v>4</v>
      </c>
      <c r="E135" s="191"/>
      <c r="F135" s="191"/>
      <c r="G135" s="191"/>
      <c r="H135" s="191"/>
      <c r="I135" s="191"/>
      <c r="J135" s="191"/>
    </row>
    <row r="136" spans="2:10" ht="16.7" customHeight="1" x14ac:dyDescent="0.25">
      <c r="B136" s="804" t="s">
        <v>23</v>
      </c>
      <c r="C136" s="806" t="s">
        <v>7</v>
      </c>
      <c r="D136" s="190" t="s">
        <v>5</v>
      </c>
      <c r="E136" s="191"/>
      <c r="F136" s="191"/>
      <c r="G136" s="191"/>
      <c r="H136" s="191"/>
      <c r="I136" s="191"/>
      <c r="J136" s="191"/>
    </row>
    <row r="137" spans="2:10" ht="16.7" customHeight="1" x14ac:dyDescent="0.25">
      <c r="B137" s="804" t="s">
        <v>24</v>
      </c>
      <c r="C137" s="806" t="s">
        <v>7</v>
      </c>
      <c r="D137" s="192" t="s">
        <v>1</v>
      </c>
      <c r="E137" s="189">
        <f>SUM(E138:E141)</f>
        <v>229381.1</v>
      </c>
      <c r="F137" s="189">
        <f>SUM(F138:F141)</f>
        <v>96537.5</v>
      </c>
      <c r="G137" s="189">
        <f>SUM(G138:G141)</f>
        <v>96537.5</v>
      </c>
      <c r="H137" s="189">
        <v>96537.5</v>
      </c>
      <c r="I137" s="189">
        <v>96537.5</v>
      </c>
      <c r="J137" s="189">
        <v>96537.5</v>
      </c>
    </row>
    <row r="138" spans="2:10" ht="16.7" customHeight="1" x14ac:dyDescent="0.25">
      <c r="B138" s="804" t="s">
        <v>24</v>
      </c>
      <c r="C138" s="806" t="s">
        <v>7</v>
      </c>
      <c r="D138" s="190" t="s">
        <v>2</v>
      </c>
      <c r="E138" s="191">
        <f>'[4]Приложение 9 '!$E$114</f>
        <v>229381.1</v>
      </c>
      <c r="F138" s="191">
        <f>'[5]Приложение 9 '!$F$114</f>
        <v>96537.5</v>
      </c>
      <c r="G138" s="191">
        <f>'[2]Приложение 9 в минфин'!F109</f>
        <v>96537.5</v>
      </c>
      <c r="H138" s="191">
        <v>96537.5</v>
      </c>
      <c r="I138" s="191">
        <v>96537.5</v>
      </c>
      <c r="J138" s="191">
        <v>96537.5</v>
      </c>
    </row>
    <row r="139" spans="2:10" ht="16.7" customHeight="1" x14ac:dyDescent="0.25">
      <c r="B139" s="804" t="s">
        <v>24</v>
      </c>
      <c r="C139" s="806" t="s">
        <v>7</v>
      </c>
      <c r="D139" s="190" t="s">
        <v>3</v>
      </c>
      <c r="E139" s="191"/>
      <c r="F139" s="191"/>
      <c r="G139" s="191"/>
      <c r="H139" s="191"/>
      <c r="I139" s="191"/>
      <c r="J139" s="191"/>
    </row>
    <row r="140" spans="2:10" ht="16.7" customHeight="1" x14ac:dyDescent="0.25">
      <c r="B140" s="804" t="s">
        <v>24</v>
      </c>
      <c r="C140" s="806" t="s">
        <v>7</v>
      </c>
      <c r="D140" s="190" t="s">
        <v>4</v>
      </c>
      <c r="E140" s="191"/>
      <c r="F140" s="191"/>
      <c r="G140" s="191"/>
      <c r="H140" s="191"/>
      <c r="I140" s="191"/>
      <c r="J140" s="191"/>
    </row>
    <row r="141" spans="2:10" ht="16.7" customHeight="1" x14ac:dyDescent="0.25">
      <c r="B141" s="804" t="s">
        <v>24</v>
      </c>
      <c r="C141" s="806" t="s">
        <v>7</v>
      </c>
      <c r="D141" s="190" t="s">
        <v>5</v>
      </c>
      <c r="E141" s="191"/>
      <c r="F141" s="191"/>
      <c r="G141" s="191"/>
      <c r="H141" s="191"/>
      <c r="I141" s="191"/>
      <c r="J141" s="191"/>
    </row>
    <row r="142" spans="2:10" ht="16.7" customHeight="1" x14ac:dyDescent="0.25">
      <c r="B142" s="804" t="s">
        <v>25</v>
      </c>
      <c r="C142" s="806" t="s">
        <v>7</v>
      </c>
      <c r="D142" s="192" t="s">
        <v>1</v>
      </c>
      <c r="E142" s="189">
        <f>SUM(E143:E146)</f>
        <v>132561.60000000001</v>
      </c>
      <c r="F142" s="189">
        <f>SUM(F143:F146)</f>
        <v>139099.9</v>
      </c>
      <c r="G142" s="189">
        <f>SUM(G143:G146)</f>
        <v>139099.9</v>
      </c>
      <c r="H142" s="189">
        <v>139099.9</v>
      </c>
      <c r="I142" s="189">
        <v>139099.9</v>
      </c>
      <c r="J142" s="189">
        <v>139099.9</v>
      </c>
    </row>
    <row r="143" spans="2:10" ht="16.7" customHeight="1" x14ac:dyDescent="0.25">
      <c r="B143" s="804" t="s">
        <v>25</v>
      </c>
      <c r="C143" s="806" t="s">
        <v>7</v>
      </c>
      <c r="D143" s="190" t="s">
        <v>2</v>
      </c>
      <c r="E143" s="191">
        <f>'[4]Приложение 9 '!$E$118</f>
        <v>132561.60000000001</v>
      </c>
      <c r="F143" s="191">
        <f>'[5]Приложение 9 '!$F$118</f>
        <v>139099.9</v>
      </c>
      <c r="G143" s="191">
        <f>'[5]Приложение 9 '!$G$118</f>
        <v>139099.9</v>
      </c>
      <c r="H143" s="191">
        <v>139099.9</v>
      </c>
      <c r="I143" s="191">
        <v>139099.9</v>
      </c>
      <c r="J143" s="191">
        <v>139099.9</v>
      </c>
    </row>
    <row r="144" spans="2:10" ht="16.7" customHeight="1" x14ac:dyDescent="0.25">
      <c r="B144" s="804" t="s">
        <v>25</v>
      </c>
      <c r="C144" s="806" t="s">
        <v>7</v>
      </c>
      <c r="D144" s="190" t="s">
        <v>3</v>
      </c>
      <c r="E144" s="191"/>
      <c r="F144" s="191"/>
      <c r="G144" s="191"/>
      <c r="H144" s="191"/>
      <c r="I144" s="191"/>
      <c r="J144" s="191"/>
    </row>
    <row r="145" spans="2:10" ht="16.7" customHeight="1" x14ac:dyDescent="0.25">
      <c r="B145" s="804" t="s">
        <v>25</v>
      </c>
      <c r="C145" s="806" t="s">
        <v>7</v>
      </c>
      <c r="D145" s="190" t="s">
        <v>4</v>
      </c>
      <c r="E145" s="191"/>
      <c r="F145" s="191"/>
      <c r="G145" s="191"/>
      <c r="H145" s="191"/>
      <c r="I145" s="191"/>
      <c r="J145" s="191"/>
    </row>
    <row r="146" spans="2:10" ht="16.7" customHeight="1" x14ac:dyDescent="0.25">
      <c r="B146" s="804" t="s">
        <v>25</v>
      </c>
      <c r="C146" s="806" t="s">
        <v>7</v>
      </c>
      <c r="D146" s="190" t="s">
        <v>5</v>
      </c>
      <c r="E146" s="191"/>
      <c r="F146" s="191"/>
      <c r="G146" s="191"/>
      <c r="H146" s="191"/>
      <c r="I146" s="191"/>
      <c r="J146" s="191"/>
    </row>
    <row r="147" spans="2:10" ht="16.7" customHeight="1" x14ac:dyDescent="0.25">
      <c r="B147" s="804" t="s">
        <v>26</v>
      </c>
      <c r="C147" s="806" t="s">
        <v>7</v>
      </c>
      <c r="D147" s="192" t="s">
        <v>1</v>
      </c>
      <c r="E147" s="189">
        <f>SUM(E148:E151)</f>
        <v>412303.79999999993</v>
      </c>
      <c r="F147" s="189">
        <f>SUM(F148:F151)</f>
        <v>360118.2</v>
      </c>
      <c r="G147" s="189">
        <f>SUM(G148:G151)</f>
        <v>360118.2</v>
      </c>
      <c r="H147" s="189">
        <v>360118.2</v>
      </c>
      <c r="I147" s="189">
        <v>360118.2</v>
      </c>
      <c r="J147" s="189">
        <v>360118.2</v>
      </c>
    </row>
    <row r="148" spans="2:10" ht="16.7" customHeight="1" x14ac:dyDescent="0.25">
      <c r="B148" s="804" t="s">
        <v>26</v>
      </c>
      <c r="C148" s="806" t="s">
        <v>7</v>
      </c>
      <c r="D148" s="190" t="s">
        <v>2</v>
      </c>
      <c r="E148" s="191">
        <f>E153</f>
        <v>412303.79999999993</v>
      </c>
      <c r="F148" s="191">
        <f>F153</f>
        <v>360118.2</v>
      </c>
      <c r="G148" s="191">
        <f>G153</f>
        <v>360118.2</v>
      </c>
      <c r="H148" s="191">
        <v>360118.2</v>
      </c>
      <c r="I148" s="191">
        <v>360118.2</v>
      </c>
      <c r="J148" s="191">
        <v>360118.2</v>
      </c>
    </row>
    <row r="149" spans="2:10" ht="16.7" customHeight="1" x14ac:dyDescent="0.25">
      <c r="B149" s="804" t="s">
        <v>26</v>
      </c>
      <c r="C149" s="806" t="s">
        <v>7</v>
      </c>
      <c r="D149" s="190" t="s">
        <v>3</v>
      </c>
      <c r="E149" s="191"/>
      <c r="F149" s="191"/>
      <c r="G149" s="191"/>
      <c r="H149" s="191"/>
      <c r="I149" s="191"/>
      <c r="J149" s="191"/>
    </row>
    <row r="150" spans="2:10" ht="16.7" customHeight="1" x14ac:dyDescent="0.25">
      <c r="B150" s="804" t="s">
        <v>26</v>
      </c>
      <c r="C150" s="806" t="s">
        <v>7</v>
      </c>
      <c r="D150" s="190" t="s">
        <v>4</v>
      </c>
      <c r="E150" s="191"/>
      <c r="F150" s="191"/>
      <c r="G150" s="191"/>
      <c r="H150" s="191"/>
      <c r="I150" s="191"/>
      <c r="J150" s="191"/>
    </row>
    <row r="151" spans="2:10" ht="16.7" customHeight="1" x14ac:dyDescent="0.25">
      <c r="B151" s="804" t="s">
        <v>26</v>
      </c>
      <c r="C151" s="806" t="s">
        <v>7</v>
      </c>
      <c r="D151" s="190" t="s">
        <v>5</v>
      </c>
      <c r="E151" s="191"/>
      <c r="F151" s="191"/>
      <c r="G151" s="191"/>
      <c r="H151" s="191"/>
      <c r="I151" s="191"/>
      <c r="J151" s="191"/>
    </row>
    <row r="152" spans="2:10" ht="16.7" customHeight="1" x14ac:dyDescent="0.25">
      <c r="B152" s="804" t="s">
        <v>27</v>
      </c>
      <c r="C152" s="806" t="s">
        <v>7</v>
      </c>
      <c r="D152" s="192" t="s">
        <v>1</v>
      </c>
      <c r="E152" s="189">
        <f>SUM(E153:E156)</f>
        <v>412303.79999999993</v>
      </c>
      <c r="F152" s="189">
        <f>SUM(F153:F156)</f>
        <v>360118.2</v>
      </c>
      <c r="G152" s="189">
        <f>SUM(G153:G156)</f>
        <v>360118.2</v>
      </c>
      <c r="H152" s="189">
        <v>360118.2</v>
      </c>
      <c r="I152" s="189">
        <v>360118.2</v>
      </c>
      <c r="J152" s="189">
        <v>360118.2</v>
      </c>
    </row>
    <row r="153" spans="2:10" ht="16.7" customHeight="1" x14ac:dyDescent="0.25">
      <c r="B153" s="804" t="s">
        <v>27</v>
      </c>
      <c r="C153" s="806" t="s">
        <v>7</v>
      </c>
      <c r="D153" s="190" t="s">
        <v>2</v>
      </c>
      <c r="E153" s="191">
        <f>'[4]Приложение 9 '!$E$126</f>
        <v>412303.79999999993</v>
      </c>
      <c r="F153" s="191">
        <f>'[5]Приложение 9 '!$F$122</f>
        <v>360118.2</v>
      </c>
      <c r="G153" s="191">
        <f>'[2]Приложение 9 в минфин'!F121</f>
        <v>360118.2</v>
      </c>
      <c r="H153" s="191">
        <v>360118.2</v>
      </c>
      <c r="I153" s="191">
        <v>360118.2</v>
      </c>
      <c r="J153" s="191">
        <v>360118.2</v>
      </c>
    </row>
    <row r="154" spans="2:10" ht="16.7" customHeight="1" x14ac:dyDescent="0.25">
      <c r="B154" s="804" t="s">
        <v>27</v>
      </c>
      <c r="C154" s="806" t="s">
        <v>7</v>
      </c>
      <c r="D154" s="190" t="s">
        <v>3</v>
      </c>
      <c r="E154" s="191"/>
      <c r="F154" s="191"/>
      <c r="G154" s="191"/>
      <c r="H154" s="191"/>
      <c r="I154" s="191"/>
      <c r="J154" s="191"/>
    </row>
    <row r="155" spans="2:10" ht="16.7" customHeight="1" x14ac:dyDescent="0.25">
      <c r="B155" s="804" t="s">
        <v>27</v>
      </c>
      <c r="C155" s="806" t="s">
        <v>7</v>
      </c>
      <c r="D155" s="190" t="s">
        <v>4</v>
      </c>
      <c r="E155" s="191"/>
      <c r="F155" s="191"/>
      <c r="G155" s="191"/>
      <c r="H155" s="191"/>
      <c r="I155" s="191"/>
      <c r="J155" s="191"/>
    </row>
    <row r="156" spans="2:10" ht="16.7" customHeight="1" x14ac:dyDescent="0.25">
      <c r="B156" s="804" t="s">
        <v>27</v>
      </c>
      <c r="C156" s="806" t="s">
        <v>7</v>
      </c>
      <c r="D156" s="190" t="s">
        <v>5</v>
      </c>
      <c r="E156" s="191"/>
      <c r="F156" s="191"/>
      <c r="G156" s="191"/>
      <c r="H156" s="191"/>
      <c r="I156" s="191"/>
      <c r="J156" s="191"/>
    </row>
    <row r="157" spans="2:10" ht="20.100000000000001" customHeight="1" x14ac:dyDescent="0.25">
      <c r="B157" s="804" t="s">
        <v>510</v>
      </c>
      <c r="C157" s="806" t="s">
        <v>8</v>
      </c>
      <c r="D157" s="192" t="s">
        <v>1</v>
      </c>
      <c r="E157" s="189">
        <f>SUM(E158:E161)</f>
        <v>13056.6</v>
      </c>
      <c r="F157" s="189">
        <f>SUM(F158:F161)</f>
        <v>11228</v>
      </c>
      <c r="G157" s="189">
        <f>SUM(G158:G161)</f>
        <v>11228</v>
      </c>
      <c r="H157" s="189">
        <v>11228</v>
      </c>
      <c r="I157" s="189">
        <v>11228</v>
      </c>
      <c r="J157" s="189">
        <v>11228</v>
      </c>
    </row>
    <row r="158" spans="2:10" ht="20.100000000000001" customHeight="1" x14ac:dyDescent="0.25">
      <c r="B158" s="804" t="s">
        <v>28</v>
      </c>
      <c r="C158" s="806" t="s">
        <v>8</v>
      </c>
      <c r="D158" s="190" t="s">
        <v>2</v>
      </c>
      <c r="E158" s="191">
        <f>E163</f>
        <v>3402.4</v>
      </c>
      <c r="F158" s="191">
        <f>F163</f>
        <v>3402.4</v>
      </c>
      <c r="G158" s="191">
        <f>G163</f>
        <v>3402.4</v>
      </c>
      <c r="H158" s="191">
        <v>3402.4</v>
      </c>
      <c r="I158" s="191">
        <v>3402.4</v>
      </c>
      <c r="J158" s="191">
        <v>3402.4</v>
      </c>
    </row>
    <row r="159" spans="2:10" ht="20.100000000000001" customHeight="1" x14ac:dyDescent="0.25">
      <c r="B159" s="804" t="s">
        <v>28</v>
      </c>
      <c r="C159" s="806" t="s">
        <v>8</v>
      </c>
      <c r="D159" s="190" t="s">
        <v>3</v>
      </c>
      <c r="E159" s="191"/>
      <c r="F159" s="191"/>
      <c r="G159" s="191"/>
      <c r="H159" s="191"/>
      <c r="I159" s="191"/>
      <c r="J159" s="191"/>
    </row>
    <row r="160" spans="2:10" ht="20.100000000000001" customHeight="1" x14ac:dyDescent="0.25">
      <c r="B160" s="804" t="s">
        <v>28</v>
      </c>
      <c r="C160" s="806" t="s">
        <v>8</v>
      </c>
      <c r="D160" s="190" t="s">
        <v>4</v>
      </c>
      <c r="E160" s="191">
        <f>E165</f>
        <v>9654.2000000000007</v>
      </c>
      <c r="F160" s="191">
        <f>F165</f>
        <v>7825.6</v>
      </c>
      <c r="G160" s="191">
        <f>G165</f>
        <v>7825.6</v>
      </c>
      <c r="H160" s="191">
        <v>7825.6</v>
      </c>
      <c r="I160" s="191">
        <v>7825.6</v>
      </c>
      <c r="J160" s="191">
        <v>7825.6</v>
      </c>
    </row>
    <row r="161" spans="2:10" ht="20.100000000000001" customHeight="1" x14ac:dyDescent="0.25">
      <c r="B161" s="804" t="s">
        <v>28</v>
      </c>
      <c r="C161" s="806" t="s">
        <v>8</v>
      </c>
      <c r="D161" s="190" t="s">
        <v>5</v>
      </c>
      <c r="E161" s="191"/>
      <c r="F161" s="191"/>
      <c r="G161" s="191"/>
      <c r="H161" s="191"/>
      <c r="I161" s="191"/>
      <c r="J161" s="191"/>
    </row>
    <row r="162" spans="2:10" x14ac:dyDescent="0.25">
      <c r="B162" s="804" t="s">
        <v>511</v>
      </c>
      <c r="C162" s="806" t="s">
        <v>8</v>
      </c>
      <c r="D162" s="192" t="s">
        <v>1</v>
      </c>
      <c r="E162" s="189">
        <f>SUM(E163:E166)</f>
        <v>13056.6</v>
      </c>
      <c r="F162" s="189">
        <f>SUM(F163:F166)</f>
        <v>11228</v>
      </c>
      <c r="G162" s="189">
        <f>SUM(G163:G166)</f>
        <v>11228</v>
      </c>
      <c r="H162" s="189">
        <v>11228</v>
      </c>
      <c r="I162" s="189">
        <v>11228</v>
      </c>
      <c r="J162" s="189">
        <v>11228</v>
      </c>
    </row>
    <row r="163" spans="2:10" x14ac:dyDescent="0.25">
      <c r="B163" s="804" t="s">
        <v>29</v>
      </c>
      <c r="C163" s="806" t="s">
        <v>8</v>
      </c>
      <c r="D163" s="190" t="s">
        <v>2</v>
      </c>
      <c r="E163" s="191">
        <f>'[2]Приложение 9 в минфин'!D129</f>
        <v>3402.4</v>
      </c>
      <c r="F163" s="191">
        <f>'[2]Приложение 9 в минфин'!E129</f>
        <v>3402.4</v>
      </c>
      <c r="G163" s="191">
        <f>'[2]Приложение 9 в минфин'!F129</f>
        <v>3402.4</v>
      </c>
      <c r="H163" s="191">
        <v>3402.4</v>
      </c>
      <c r="I163" s="191">
        <v>3402.4</v>
      </c>
      <c r="J163" s="191">
        <v>3402.4</v>
      </c>
    </row>
    <row r="164" spans="2:10" x14ac:dyDescent="0.25">
      <c r="B164" s="804" t="s">
        <v>29</v>
      </c>
      <c r="C164" s="806" t="s">
        <v>8</v>
      </c>
      <c r="D164" s="190" t="s">
        <v>3</v>
      </c>
      <c r="E164" s="191"/>
      <c r="F164" s="191"/>
      <c r="G164" s="191"/>
      <c r="H164" s="191"/>
      <c r="I164" s="191"/>
      <c r="J164" s="191"/>
    </row>
    <row r="165" spans="2:10" x14ac:dyDescent="0.25">
      <c r="B165" s="804" t="s">
        <v>29</v>
      </c>
      <c r="C165" s="806" t="s">
        <v>8</v>
      </c>
      <c r="D165" s="190" t="s">
        <v>4</v>
      </c>
      <c r="E165" s="191">
        <f>9654.2</f>
        <v>9654.2000000000007</v>
      </c>
      <c r="F165" s="191">
        <v>7825.6</v>
      </c>
      <c r="G165" s="191">
        <v>7825.6</v>
      </c>
      <c r="H165" s="191">
        <v>7825.6</v>
      </c>
      <c r="I165" s="191">
        <v>7825.6</v>
      </c>
      <c r="J165" s="191">
        <v>7825.6</v>
      </c>
    </row>
    <row r="166" spans="2:10" x14ac:dyDescent="0.25">
      <c r="B166" s="804" t="s">
        <v>29</v>
      </c>
      <c r="C166" s="806" t="s">
        <v>8</v>
      </c>
      <c r="D166" s="190" t="s">
        <v>5</v>
      </c>
      <c r="E166" s="191"/>
      <c r="F166" s="191"/>
      <c r="G166" s="191"/>
      <c r="H166" s="191"/>
      <c r="I166" s="191"/>
      <c r="J166" s="191"/>
    </row>
    <row r="167" spans="2:10" ht="23.45" customHeight="1" x14ac:dyDescent="0.25">
      <c r="B167" s="804" t="s">
        <v>512</v>
      </c>
      <c r="C167" s="806" t="s">
        <v>7</v>
      </c>
      <c r="D167" s="192" t="s">
        <v>1</v>
      </c>
      <c r="E167" s="189"/>
      <c r="F167" s="189"/>
      <c r="G167" s="189"/>
      <c r="H167" s="189">
        <v>185122.5</v>
      </c>
      <c r="I167" s="189">
        <v>185122.5</v>
      </c>
      <c r="J167" s="189">
        <v>185122.5</v>
      </c>
    </row>
    <row r="168" spans="2:10" ht="23.45" customHeight="1" x14ac:dyDescent="0.25">
      <c r="B168" s="804" t="s">
        <v>512</v>
      </c>
      <c r="C168" s="806" t="s">
        <v>7</v>
      </c>
      <c r="D168" s="190" t="s">
        <v>2</v>
      </c>
      <c r="E168" s="191"/>
      <c r="F168" s="191"/>
      <c r="G168" s="191"/>
      <c r="H168" s="191">
        <v>37224.800000000003</v>
      </c>
      <c r="I168" s="191">
        <v>37224.800000000003</v>
      </c>
      <c r="J168" s="191">
        <v>37224.800000000003</v>
      </c>
    </row>
    <row r="169" spans="2:10" ht="23.45" customHeight="1" x14ac:dyDescent="0.25">
      <c r="B169" s="804" t="s">
        <v>512</v>
      </c>
      <c r="C169" s="806" t="s">
        <v>7</v>
      </c>
      <c r="D169" s="190" t="s">
        <v>3</v>
      </c>
      <c r="E169" s="191"/>
      <c r="F169" s="191"/>
      <c r="G169" s="191"/>
      <c r="H169" s="191">
        <v>147897.70000000001</v>
      </c>
      <c r="I169" s="191">
        <v>147897.70000000001</v>
      </c>
      <c r="J169" s="191">
        <v>147897.70000000001</v>
      </c>
    </row>
    <row r="170" spans="2:10" ht="23.45" customHeight="1" x14ac:dyDescent="0.25">
      <c r="B170" s="804" t="s">
        <v>512</v>
      </c>
      <c r="C170" s="806" t="s">
        <v>7</v>
      </c>
      <c r="D170" s="190" t="s">
        <v>4</v>
      </c>
      <c r="E170" s="191"/>
      <c r="F170" s="191"/>
      <c r="G170" s="191"/>
      <c r="H170" s="191"/>
      <c r="I170" s="191"/>
      <c r="J170" s="191"/>
    </row>
    <row r="171" spans="2:10" ht="23.45" customHeight="1" x14ac:dyDescent="0.25">
      <c r="B171" s="804" t="s">
        <v>512</v>
      </c>
      <c r="C171" s="806" t="s">
        <v>7</v>
      </c>
      <c r="D171" s="190" t="s">
        <v>5</v>
      </c>
      <c r="E171" s="191"/>
      <c r="F171" s="191"/>
      <c r="G171" s="191"/>
      <c r="H171" s="191"/>
      <c r="I171" s="191"/>
      <c r="J171" s="191"/>
    </row>
    <row r="172" spans="2:10" ht="23.45" customHeight="1" x14ac:dyDescent="0.25">
      <c r="B172" s="804" t="s">
        <v>513</v>
      </c>
      <c r="C172" s="806" t="s">
        <v>7</v>
      </c>
      <c r="D172" s="192" t="s">
        <v>1</v>
      </c>
      <c r="E172" s="189"/>
      <c r="F172" s="189"/>
      <c r="G172" s="189"/>
      <c r="H172" s="189">
        <v>185122.5</v>
      </c>
      <c r="I172" s="189">
        <v>185122.5</v>
      </c>
      <c r="J172" s="189">
        <v>185122.5</v>
      </c>
    </row>
    <row r="173" spans="2:10" ht="23.45" customHeight="1" x14ac:dyDescent="0.25">
      <c r="B173" s="804" t="s">
        <v>513</v>
      </c>
      <c r="C173" s="806" t="s">
        <v>7</v>
      </c>
      <c r="D173" s="190" t="s">
        <v>2</v>
      </c>
      <c r="E173" s="191"/>
      <c r="F173" s="191"/>
      <c r="G173" s="191"/>
      <c r="H173" s="191">
        <v>37224.800000000003</v>
      </c>
      <c r="I173" s="191">
        <v>37224.800000000003</v>
      </c>
      <c r="J173" s="191">
        <v>37224.800000000003</v>
      </c>
    </row>
    <row r="174" spans="2:10" ht="23.45" customHeight="1" x14ac:dyDescent="0.25">
      <c r="B174" s="804" t="s">
        <v>513</v>
      </c>
      <c r="C174" s="806" t="s">
        <v>7</v>
      </c>
      <c r="D174" s="190" t="s">
        <v>3</v>
      </c>
      <c r="E174" s="191"/>
      <c r="F174" s="191"/>
      <c r="G174" s="191"/>
      <c r="H174" s="191">
        <v>147897.70000000001</v>
      </c>
      <c r="I174" s="191">
        <v>147897.70000000001</v>
      </c>
      <c r="J174" s="191">
        <v>147897.70000000001</v>
      </c>
    </row>
    <row r="175" spans="2:10" ht="23.45" customHeight="1" x14ac:dyDescent="0.25">
      <c r="B175" s="804" t="s">
        <v>513</v>
      </c>
      <c r="C175" s="806" t="s">
        <v>7</v>
      </c>
      <c r="D175" s="190" t="s">
        <v>4</v>
      </c>
      <c r="E175" s="191"/>
      <c r="F175" s="191"/>
      <c r="G175" s="191"/>
      <c r="H175" s="191"/>
      <c r="I175" s="191"/>
      <c r="J175" s="191"/>
    </row>
    <row r="176" spans="2:10" ht="23.45" customHeight="1" x14ac:dyDescent="0.25">
      <c r="B176" s="804" t="s">
        <v>513</v>
      </c>
      <c r="C176" s="806" t="s">
        <v>7</v>
      </c>
      <c r="D176" s="190" t="s">
        <v>5</v>
      </c>
      <c r="E176" s="191"/>
      <c r="F176" s="191"/>
      <c r="G176" s="191"/>
      <c r="H176" s="191"/>
      <c r="I176" s="191"/>
      <c r="J176" s="191"/>
    </row>
    <row r="177" spans="2:10" ht="16.7" customHeight="1" x14ac:dyDescent="0.25">
      <c r="B177" s="804" t="s">
        <v>30</v>
      </c>
      <c r="C177" s="806" t="s">
        <v>7</v>
      </c>
      <c r="D177" s="192" t="s">
        <v>1</v>
      </c>
      <c r="E177" s="189">
        <f>SUM(E178:E181)</f>
        <v>53265.9</v>
      </c>
      <c r="F177" s="189">
        <f>SUM(F178:F181)</f>
        <v>55619.199999999997</v>
      </c>
      <c r="G177" s="189">
        <f>SUM(G178:G181)</f>
        <v>55619.199999999997</v>
      </c>
      <c r="H177" s="189">
        <v>55619.199999999997</v>
      </c>
      <c r="I177" s="189">
        <v>55619.199999999997</v>
      </c>
      <c r="J177" s="189">
        <v>55619.199999999997</v>
      </c>
    </row>
    <row r="178" spans="2:10" ht="16.7" customHeight="1" x14ac:dyDescent="0.25">
      <c r="B178" s="804" t="s">
        <v>30</v>
      </c>
      <c r="C178" s="806" t="s">
        <v>7</v>
      </c>
      <c r="D178" s="190" t="s">
        <v>2</v>
      </c>
      <c r="E178" s="191">
        <f>E183+E188</f>
        <v>53265.9</v>
      </c>
      <c r="F178" s="191">
        <f>F183+F188</f>
        <v>55619.199999999997</v>
      </c>
      <c r="G178" s="191">
        <f>G183+G188</f>
        <v>55619.199999999997</v>
      </c>
      <c r="H178" s="191">
        <v>55619.199999999997</v>
      </c>
      <c r="I178" s="191">
        <v>55619.199999999997</v>
      </c>
      <c r="J178" s="191">
        <v>55619.199999999997</v>
      </c>
    </row>
    <row r="179" spans="2:10" ht="16.7" customHeight="1" x14ac:dyDescent="0.25">
      <c r="B179" s="804" t="s">
        <v>30</v>
      </c>
      <c r="C179" s="806" t="s">
        <v>7</v>
      </c>
      <c r="D179" s="190" t="s">
        <v>3</v>
      </c>
      <c r="E179" s="191"/>
      <c r="F179" s="191"/>
      <c r="G179" s="191"/>
      <c r="H179" s="191"/>
      <c r="I179" s="191"/>
      <c r="J179" s="191"/>
    </row>
    <row r="180" spans="2:10" ht="16.7" customHeight="1" x14ac:dyDescent="0.25">
      <c r="B180" s="804" t="s">
        <v>30</v>
      </c>
      <c r="C180" s="806" t="s">
        <v>7</v>
      </c>
      <c r="D180" s="190" t="s">
        <v>4</v>
      </c>
      <c r="E180" s="191"/>
      <c r="F180" s="191"/>
      <c r="G180" s="191"/>
      <c r="H180" s="191"/>
      <c r="I180" s="191"/>
      <c r="J180" s="191"/>
    </row>
    <row r="181" spans="2:10" ht="16.7" customHeight="1" x14ac:dyDescent="0.25">
      <c r="B181" s="804" t="s">
        <v>30</v>
      </c>
      <c r="C181" s="806" t="s">
        <v>7</v>
      </c>
      <c r="D181" s="190" t="s">
        <v>5</v>
      </c>
      <c r="E181" s="191"/>
      <c r="F181" s="191"/>
      <c r="G181" s="191"/>
      <c r="H181" s="191"/>
      <c r="I181" s="191"/>
      <c r="J181" s="191"/>
    </row>
    <row r="182" spans="2:10" ht="16.7" customHeight="1" x14ac:dyDescent="0.25">
      <c r="B182" s="804" t="s">
        <v>31</v>
      </c>
      <c r="C182" s="806" t="s">
        <v>7</v>
      </c>
      <c r="D182" s="192" t="s">
        <v>1</v>
      </c>
      <c r="E182" s="189">
        <f>SUM(E183:E186)</f>
        <v>50090.6</v>
      </c>
      <c r="F182" s="189">
        <f>SUM(F183:F186)</f>
        <v>51227.1</v>
      </c>
      <c r="G182" s="189">
        <f>SUM(G183:G186)</f>
        <v>51227.1</v>
      </c>
      <c r="H182" s="189">
        <v>51227.1</v>
      </c>
      <c r="I182" s="189">
        <v>51227.1</v>
      </c>
      <c r="J182" s="189">
        <v>51227.1</v>
      </c>
    </row>
    <row r="183" spans="2:10" ht="16.7" customHeight="1" x14ac:dyDescent="0.25">
      <c r="B183" s="804" t="s">
        <v>31</v>
      </c>
      <c r="C183" s="806" t="s">
        <v>7</v>
      </c>
      <c r="D183" s="190" t="s">
        <v>2</v>
      </c>
      <c r="E183" s="191">
        <f>'[4]Приложение 9 '!$E$150</f>
        <v>50090.6</v>
      </c>
      <c r="F183" s="191">
        <f>'[2]Приложение 9 в минфин'!E145</f>
        <v>51227.1</v>
      </c>
      <c r="G183" s="191">
        <f>'[2]Приложение 9 в минфин'!F145</f>
        <v>51227.1</v>
      </c>
      <c r="H183" s="191">
        <v>51227.1</v>
      </c>
      <c r="I183" s="191">
        <v>51227.1</v>
      </c>
      <c r="J183" s="191">
        <v>51227.1</v>
      </c>
    </row>
    <row r="184" spans="2:10" ht="16.7" customHeight="1" x14ac:dyDescent="0.25">
      <c r="B184" s="804" t="s">
        <v>31</v>
      </c>
      <c r="C184" s="806" t="s">
        <v>7</v>
      </c>
      <c r="D184" s="190" t="s">
        <v>3</v>
      </c>
      <c r="E184" s="191"/>
      <c r="F184" s="191"/>
      <c r="G184" s="191"/>
      <c r="H184" s="191"/>
      <c r="I184" s="191"/>
      <c r="J184" s="191"/>
    </row>
    <row r="185" spans="2:10" ht="16.7" customHeight="1" x14ac:dyDescent="0.25">
      <c r="B185" s="804" t="s">
        <v>31</v>
      </c>
      <c r="C185" s="806" t="s">
        <v>7</v>
      </c>
      <c r="D185" s="190" t="s">
        <v>4</v>
      </c>
      <c r="E185" s="191"/>
      <c r="F185" s="191"/>
      <c r="G185" s="191"/>
      <c r="H185" s="191"/>
      <c r="I185" s="191"/>
      <c r="J185" s="191"/>
    </row>
    <row r="186" spans="2:10" ht="30" customHeight="1" x14ac:dyDescent="0.25">
      <c r="B186" s="804" t="s">
        <v>31</v>
      </c>
      <c r="C186" s="806" t="s">
        <v>7</v>
      </c>
      <c r="D186" s="190" t="s">
        <v>5</v>
      </c>
      <c r="E186" s="191"/>
      <c r="F186" s="191"/>
      <c r="G186" s="191"/>
      <c r="H186" s="191"/>
      <c r="I186" s="191"/>
      <c r="J186" s="191"/>
    </row>
    <row r="187" spans="2:10" ht="20.100000000000001" customHeight="1" x14ac:dyDescent="0.25">
      <c r="B187" s="804" t="s">
        <v>32</v>
      </c>
      <c r="C187" s="806" t="s">
        <v>7</v>
      </c>
      <c r="D187" s="192" t="s">
        <v>1</v>
      </c>
      <c r="E187" s="189">
        <f>SUM(E188:E191)</f>
        <v>3175.3</v>
      </c>
      <c r="F187" s="189">
        <f>SUM(F188:F191)</f>
        <v>4392.1000000000004</v>
      </c>
      <c r="G187" s="189">
        <f>SUM(G188:G191)</f>
        <v>4392.1000000000004</v>
      </c>
      <c r="H187" s="189">
        <v>4392.1000000000004</v>
      </c>
      <c r="I187" s="189">
        <v>4392.1000000000004</v>
      </c>
      <c r="J187" s="189">
        <v>4392.1000000000004</v>
      </c>
    </row>
    <row r="188" spans="2:10" ht="20.100000000000001" customHeight="1" x14ac:dyDescent="0.25">
      <c r="B188" s="804" t="s">
        <v>32</v>
      </c>
      <c r="C188" s="806" t="s">
        <v>7</v>
      </c>
      <c r="D188" s="190" t="s">
        <v>2</v>
      </c>
      <c r="E188" s="191">
        <f>'[4]Приложение 9 '!$E$154</f>
        <v>3175.3</v>
      </c>
      <c r="F188" s="191">
        <f>'[5]Приложение 9 '!$F$154</f>
        <v>4392.1000000000004</v>
      </c>
      <c r="G188" s="191">
        <f>'[2]Приложение 9 в минфин'!F149</f>
        <v>4392.1000000000004</v>
      </c>
      <c r="H188" s="191">
        <v>4392.1000000000004</v>
      </c>
      <c r="I188" s="191">
        <v>4392.1000000000004</v>
      </c>
      <c r="J188" s="191">
        <v>4392.1000000000004</v>
      </c>
    </row>
    <row r="189" spans="2:10" ht="20.100000000000001" customHeight="1" x14ac:dyDescent="0.25">
      <c r="B189" s="804" t="s">
        <v>32</v>
      </c>
      <c r="C189" s="806" t="s">
        <v>7</v>
      </c>
      <c r="D189" s="190" t="s">
        <v>3</v>
      </c>
      <c r="E189" s="191"/>
      <c r="F189" s="191"/>
      <c r="G189" s="191"/>
      <c r="H189" s="191"/>
      <c r="I189" s="191"/>
      <c r="J189" s="191"/>
    </row>
    <row r="190" spans="2:10" ht="20.100000000000001" customHeight="1" x14ac:dyDescent="0.25">
      <c r="B190" s="804" t="s">
        <v>32</v>
      </c>
      <c r="C190" s="806" t="s">
        <v>7</v>
      </c>
      <c r="D190" s="190" t="s">
        <v>4</v>
      </c>
      <c r="E190" s="191"/>
      <c r="F190" s="191"/>
      <c r="G190" s="191"/>
      <c r="H190" s="191"/>
      <c r="I190" s="191"/>
      <c r="J190" s="191"/>
    </row>
    <row r="191" spans="2:10" ht="20.100000000000001" customHeight="1" x14ac:dyDescent="0.25">
      <c r="B191" s="804" t="s">
        <v>32</v>
      </c>
      <c r="C191" s="806" t="s">
        <v>7</v>
      </c>
      <c r="D191" s="190" t="s">
        <v>5</v>
      </c>
      <c r="E191" s="191"/>
      <c r="F191" s="191"/>
      <c r="G191" s="191"/>
      <c r="H191" s="191"/>
      <c r="I191" s="191"/>
      <c r="J191" s="191"/>
    </row>
    <row r="192" spans="2:10" ht="16.7" customHeight="1" x14ac:dyDescent="0.25">
      <c r="B192" s="804" t="s">
        <v>33</v>
      </c>
      <c r="C192" s="806" t="s">
        <v>7</v>
      </c>
      <c r="D192" s="192" t="s">
        <v>1</v>
      </c>
      <c r="E192" s="189">
        <f>SUM(E193:E196)</f>
        <v>468014.97</v>
      </c>
      <c r="F192" s="189">
        <f>SUM(F193:F196)</f>
        <v>441893.19999999995</v>
      </c>
      <c r="G192" s="189">
        <f>SUM(G193:G196)</f>
        <v>441893.19999999995</v>
      </c>
      <c r="H192" s="189">
        <v>441893.19999999995</v>
      </c>
      <c r="I192" s="189">
        <v>441893.19999999995</v>
      </c>
      <c r="J192" s="189">
        <v>441893.19999999995</v>
      </c>
    </row>
    <row r="193" spans="2:10" ht="16.7" customHeight="1" x14ac:dyDescent="0.25">
      <c r="B193" s="804" t="s">
        <v>33</v>
      </c>
      <c r="C193" s="806" t="s">
        <v>7</v>
      </c>
      <c r="D193" s="190" t="s">
        <v>2</v>
      </c>
      <c r="E193" s="191">
        <f>E198+E203+E208+E213+E218</f>
        <v>468014.97</v>
      </c>
      <c r="F193" s="191">
        <f>F198+F203+F208+F213+F218</f>
        <v>441893.19999999995</v>
      </c>
      <c r="G193" s="191">
        <f>G198+G203+G208+G213+G218</f>
        <v>441893.19999999995</v>
      </c>
      <c r="H193" s="191">
        <v>441893.19999999995</v>
      </c>
      <c r="I193" s="191">
        <v>441893.19999999995</v>
      </c>
      <c r="J193" s="191">
        <v>441893.19999999995</v>
      </c>
    </row>
    <row r="194" spans="2:10" ht="16.7" customHeight="1" x14ac:dyDescent="0.25">
      <c r="B194" s="804" t="s">
        <v>33</v>
      </c>
      <c r="C194" s="806" t="s">
        <v>7</v>
      </c>
      <c r="D194" s="190" t="s">
        <v>3</v>
      </c>
      <c r="E194" s="191"/>
      <c r="F194" s="191"/>
      <c r="G194" s="191"/>
      <c r="H194" s="191"/>
      <c r="I194" s="191"/>
      <c r="J194" s="191"/>
    </row>
    <row r="195" spans="2:10" ht="16.7" customHeight="1" x14ac:dyDescent="0.25">
      <c r="B195" s="804" t="s">
        <v>33</v>
      </c>
      <c r="C195" s="806" t="s">
        <v>7</v>
      </c>
      <c r="D195" s="190" t="s">
        <v>4</v>
      </c>
      <c r="E195" s="191"/>
      <c r="F195" s="191"/>
      <c r="G195" s="191"/>
      <c r="H195" s="191"/>
      <c r="I195" s="191"/>
      <c r="J195" s="191"/>
    </row>
    <row r="196" spans="2:10" ht="16.7" customHeight="1" x14ac:dyDescent="0.25">
      <c r="B196" s="804" t="s">
        <v>33</v>
      </c>
      <c r="C196" s="806" t="s">
        <v>7</v>
      </c>
      <c r="D196" s="190" t="s">
        <v>5</v>
      </c>
      <c r="E196" s="191"/>
      <c r="F196" s="191"/>
      <c r="G196" s="191"/>
      <c r="H196" s="191"/>
      <c r="I196" s="191"/>
      <c r="J196" s="191"/>
    </row>
    <row r="197" spans="2:10" ht="16.7" customHeight="1" x14ac:dyDescent="0.25">
      <c r="B197" s="804" t="s">
        <v>34</v>
      </c>
      <c r="C197" s="806" t="s">
        <v>7</v>
      </c>
      <c r="D197" s="192" t="s">
        <v>1</v>
      </c>
      <c r="E197" s="189">
        <f>SUM(E198:E201)</f>
        <v>26486.1</v>
      </c>
      <c r="F197" s="189">
        <f>SUM(F198:F201)</f>
        <v>28496.1</v>
      </c>
      <c r="G197" s="189">
        <f>SUM(G198:G201)</f>
        <v>28496.1</v>
      </c>
      <c r="H197" s="189">
        <v>28496.1</v>
      </c>
      <c r="I197" s="189">
        <v>28496.1</v>
      </c>
      <c r="J197" s="189">
        <v>28496.1</v>
      </c>
    </row>
    <row r="198" spans="2:10" ht="16.7" customHeight="1" x14ac:dyDescent="0.25">
      <c r="B198" s="804" t="s">
        <v>34</v>
      </c>
      <c r="C198" s="806" t="s">
        <v>7</v>
      </c>
      <c r="D198" s="190" t="s">
        <v>2</v>
      </c>
      <c r="E198" s="191">
        <f>'[5]Приложение 9 '!$E$162</f>
        <v>26486.1</v>
      </c>
      <c r="F198" s="191">
        <f>'[5]Приложение 9 '!$F$162</f>
        <v>28496.1</v>
      </c>
      <c r="G198" s="191">
        <f>'[2]Приложение 9 в минфин'!F157</f>
        <v>28496.1</v>
      </c>
      <c r="H198" s="191">
        <v>28496.1</v>
      </c>
      <c r="I198" s="191">
        <v>28496.1</v>
      </c>
      <c r="J198" s="191">
        <v>28496.1</v>
      </c>
    </row>
    <row r="199" spans="2:10" ht="16.7" customHeight="1" x14ac:dyDescent="0.25">
      <c r="B199" s="804" t="s">
        <v>34</v>
      </c>
      <c r="C199" s="806" t="s">
        <v>7</v>
      </c>
      <c r="D199" s="190" t="s">
        <v>3</v>
      </c>
      <c r="E199" s="191"/>
      <c r="F199" s="191"/>
      <c r="G199" s="191"/>
      <c r="H199" s="191"/>
      <c r="I199" s="191"/>
      <c r="J199" s="191"/>
    </row>
    <row r="200" spans="2:10" ht="16.7" customHeight="1" x14ac:dyDescent="0.25">
      <c r="B200" s="804" t="s">
        <v>34</v>
      </c>
      <c r="C200" s="806" t="s">
        <v>7</v>
      </c>
      <c r="D200" s="190" t="s">
        <v>4</v>
      </c>
      <c r="E200" s="191"/>
      <c r="F200" s="191"/>
      <c r="G200" s="191"/>
      <c r="H200" s="191"/>
      <c r="I200" s="191"/>
      <c r="J200" s="191"/>
    </row>
    <row r="201" spans="2:10" ht="16.7" customHeight="1" x14ac:dyDescent="0.25">
      <c r="B201" s="804" t="s">
        <v>34</v>
      </c>
      <c r="C201" s="806" t="s">
        <v>7</v>
      </c>
      <c r="D201" s="190" t="s">
        <v>5</v>
      </c>
      <c r="E201" s="191"/>
      <c r="F201" s="191"/>
      <c r="G201" s="191"/>
      <c r="H201" s="191"/>
      <c r="I201" s="191"/>
      <c r="J201" s="191"/>
    </row>
    <row r="202" spans="2:10" ht="20.100000000000001" customHeight="1" x14ac:dyDescent="0.25">
      <c r="B202" s="804" t="s">
        <v>35</v>
      </c>
      <c r="C202" s="806" t="s">
        <v>7</v>
      </c>
      <c r="D202" s="192" t="s">
        <v>1</v>
      </c>
      <c r="E202" s="189">
        <f>SUM(E203:E206)</f>
        <v>29841.7</v>
      </c>
      <c r="F202" s="189">
        <f>SUM(F203:F206)</f>
        <v>20100</v>
      </c>
      <c r="G202" s="189">
        <f>SUM(G203:G206)</f>
        <v>20100</v>
      </c>
      <c r="H202" s="189">
        <v>20100</v>
      </c>
      <c r="I202" s="189">
        <v>20100</v>
      </c>
      <c r="J202" s="189">
        <v>20100</v>
      </c>
    </row>
    <row r="203" spans="2:10" ht="20.100000000000001" customHeight="1" x14ac:dyDescent="0.25">
      <c r="B203" s="804" t="s">
        <v>35</v>
      </c>
      <c r="C203" s="806" t="s">
        <v>7</v>
      </c>
      <c r="D203" s="190" t="s">
        <v>2</v>
      </c>
      <c r="E203" s="191">
        <f>'[5]Приложение 9 '!$E$166</f>
        <v>29841.7</v>
      </c>
      <c r="F203" s="191">
        <f>'[2]Приложение 9 в минфин'!E161</f>
        <v>20100</v>
      </c>
      <c r="G203" s="191">
        <f>'[2]Приложение 9 в минфин'!F161</f>
        <v>20100</v>
      </c>
      <c r="H203" s="191">
        <v>20100</v>
      </c>
      <c r="I203" s="191">
        <v>20100</v>
      </c>
      <c r="J203" s="191">
        <v>20100</v>
      </c>
    </row>
    <row r="204" spans="2:10" ht="20.100000000000001" customHeight="1" x14ac:dyDescent="0.25">
      <c r="B204" s="804" t="s">
        <v>35</v>
      </c>
      <c r="C204" s="806" t="s">
        <v>7</v>
      </c>
      <c r="D204" s="190" t="s">
        <v>3</v>
      </c>
      <c r="E204" s="191"/>
      <c r="F204" s="191"/>
      <c r="G204" s="191"/>
      <c r="H204" s="191"/>
      <c r="I204" s="191"/>
      <c r="J204" s="191"/>
    </row>
    <row r="205" spans="2:10" ht="20.100000000000001" customHeight="1" x14ac:dyDescent="0.25">
      <c r="B205" s="804" t="s">
        <v>35</v>
      </c>
      <c r="C205" s="806" t="s">
        <v>7</v>
      </c>
      <c r="D205" s="190" t="s">
        <v>4</v>
      </c>
      <c r="E205" s="191"/>
      <c r="F205" s="191"/>
      <c r="G205" s="191"/>
      <c r="H205" s="191"/>
      <c r="I205" s="191"/>
      <c r="J205" s="191"/>
    </row>
    <row r="206" spans="2:10" ht="20.100000000000001" customHeight="1" x14ac:dyDescent="0.25">
      <c r="B206" s="804" t="s">
        <v>35</v>
      </c>
      <c r="C206" s="806" t="s">
        <v>7</v>
      </c>
      <c r="D206" s="190" t="s">
        <v>5</v>
      </c>
      <c r="E206" s="191"/>
      <c r="F206" s="191"/>
      <c r="G206" s="191"/>
      <c r="H206" s="191"/>
      <c r="I206" s="191"/>
      <c r="J206" s="191"/>
    </row>
    <row r="207" spans="2:10" ht="16.7" customHeight="1" x14ac:dyDescent="0.25">
      <c r="B207" s="804" t="s">
        <v>514</v>
      </c>
      <c r="C207" s="806" t="s">
        <v>7</v>
      </c>
      <c r="D207" s="192" t="s">
        <v>1</v>
      </c>
      <c r="E207" s="189">
        <f>SUM(E208:E211)</f>
        <v>373676.76999999996</v>
      </c>
      <c r="F207" s="189">
        <f>SUM(F208:F211)</f>
        <v>355999.1</v>
      </c>
      <c r="G207" s="189">
        <f>SUM(G208:G211)</f>
        <v>355999.1</v>
      </c>
      <c r="H207" s="189">
        <v>355999.1</v>
      </c>
      <c r="I207" s="189">
        <v>355999.1</v>
      </c>
      <c r="J207" s="189">
        <v>355999.1</v>
      </c>
    </row>
    <row r="208" spans="2:10" ht="16.7" customHeight="1" x14ac:dyDescent="0.25">
      <c r="B208" s="804" t="s">
        <v>514</v>
      </c>
      <c r="C208" s="806" t="s">
        <v>7</v>
      </c>
      <c r="D208" s="190" t="s">
        <v>2</v>
      </c>
      <c r="E208" s="191">
        <f>'[4]Приложение 9 '!$E$170</f>
        <v>373676.76999999996</v>
      </c>
      <c r="F208" s="191">
        <f>'[5]Приложение 9 '!$F$170</f>
        <v>355999.1</v>
      </c>
      <c r="G208" s="191">
        <f>'[2]Приложение 9 в минфин'!F165</f>
        <v>355999.1</v>
      </c>
      <c r="H208" s="191">
        <v>355999.1</v>
      </c>
      <c r="I208" s="191">
        <v>355999.1</v>
      </c>
      <c r="J208" s="191">
        <v>355999.1</v>
      </c>
    </row>
    <row r="209" spans="2:10" ht="16.7" customHeight="1" x14ac:dyDescent="0.25">
      <c r="B209" s="804" t="s">
        <v>514</v>
      </c>
      <c r="C209" s="806" t="s">
        <v>7</v>
      </c>
      <c r="D209" s="190" t="s">
        <v>3</v>
      </c>
      <c r="E209" s="191"/>
      <c r="F209" s="191"/>
      <c r="G209" s="191"/>
      <c r="H209" s="191"/>
      <c r="I209" s="191"/>
      <c r="J209" s="191"/>
    </row>
    <row r="210" spans="2:10" ht="16.7" customHeight="1" x14ac:dyDescent="0.25">
      <c r="B210" s="804" t="s">
        <v>514</v>
      </c>
      <c r="C210" s="806" t="s">
        <v>7</v>
      </c>
      <c r="D210" s="190" t="s">
        <v>4</v>
      </c>
      <c r="E210" s="191"/>
      <c r="F210" s="191"/>
      <c r="G210" s="191"/>
      <c r="H210" s="191"/>
      <c r="I210" s="191"/>
      <c r="J210" s="191"/>
    </row>
    <row r="211" spans="2:10" ht="16.7" customHeight="1" x14ac:dyDescent="0.25">
      <c r="B211" s="804" t="s">
        <v>514</v>
      </c>
      <c r="C211" s="806" t="s">
        <v>7</v>
      </c>
      <c r="D211" s="190" t="s">
        <v>5</v>
      </c>
      <c r="E211" s="191"/>
      <c r="F211" s="191"/>
      <c r="G211" s="191"/>
      <c r="H211" s="191"/>
      <c r="I211" s="191"/>
      <c r="J211" s="191"/>
    </row>
    <row r="212" spans="2:10" ht="16.7" customHeight="1" x14ac:dyDescent="0.25">
      <c r="B212" s="804" t="s">
        <v>36</v>
      </c>
      <c r="C212" s="806" t="s">
        <v>7</v>
      </c>
      <c r="D212" s="192" t="s">
        <v>1</v>
      </c>
      <c r="E212" s="189">
        <f>SUM(E213:E216)</f>
        <v>4576.8999999999996</v>
      </c>
      <c r="F212" s="189">
        <f>SUM(F213:F216)</f>
        <v>4121.2</v>
      </c>
      <c r="G212" s="189">
        <f>SUM(G213:G216)</f>
        <v>4121.2</v>
      </c>
      <c r="H212" s="189">
        <v>4121.2</v>
      </c>
      <c r="I212" s="189">
        <v>4121.2</v>
      </c>
      <c r="J212" s="189">
        <v>4121.2</v>
      </c>
    </row>
    <row r="213" spans="2:10" ht="16.7" customHeight="1" x14ac:dyDescent="0.25">
      <c r="B213" s="804" t="s">
        <v>36</v>
      </c>
      <c r="C213" s="806" t="s">
        <v>7</v>
      </c>
      <c r="D213" s="190" t="s">
        <v>2</v>
      </c>
      <c r="E213" s="191">
        <f>'[4]Приложение 9 '!$E$174</f>
        <v>4576.8999999999996</v>
      </c>
      <c r="F213" s="191">
        <f>'[2]Приложение 9 в минфин'!E169</f>
        <v>4121.2</v>
      </c>
      <c r="G213" s="191">
        <f>'[2]Приложение 9 в минфин'!F169</f>
        <v>4121.2</v>
      </c>
      <c r="H213" s="191">
        <v>4121.2</v>
      </c>
      <c r="I213" s="191">
        <v>4121.2</v>
      </c>
      <c r="J213" s="191">
        <v>4121.2</v>
      </c>
    </row>
    <row r="214" spans="2:10" ht="16.7" customHeight="1" x14ac:dyDescent="0.25">
      <c r="B214" s="804" t="s">
        <v>36</v>
      </c>
      <c r="C214" s="806" t="s">
        <v>7</v>
      </c>
      <c r="D214" s="190" t="s">
        <v>3</v>
      </c>
      <c r="E214" s="191"/>
      <c r="F214" s="191"/>
      <c r="G214" s="191"/>
      <c r="H214" s="191"/>
      <c r="I214" s="191"/>
      <c r="J214" s="191"/>
    </row>
    <row r="215" spans="2:10" ht="16.7" customHeight="1" x14ac:dyDescent="0.25">
      <c r="B215" s="804" t="s">
        <v>36</v>
      </c>
      <c r="C215" s="806" t="s">
        <v>7</v>
      </c>
      <c r="D215" s="190" t="s">
        <v>4</v>
      </c>
      <c r="E215" s="191"/>
      <c r="F215" s="191"/>
      <c r="G215" s="191"/>
      <c r="H215" s="191"/>
      <c r="I215" s="191"/>
      <c r="J215" s="191"/>
    </row>
    <row r="216" spans="2:10" ht="16.7" customHeight="1" x14ac:dyDescent="0.25">
      <c r="B216" s="804" t="s">
        <v>36</v>
      </c>
      <c r="C216" s="806" t="s">
        <v>7</v>
      </c>
      <c r="D216" s="190" t="s">
        <v>5</v>
      </c>
      <c r="E216" s="191"/>
      <c r="F216" s="191"/>
      <c r="G216" s="191"/>
      <c r="H216" s="191"/>
      <c r="I216" s="191"/>
      <c r="J216" s="191"/>
    </row>
    <row r="217" spans="2:10" ht="16.7" customHeight="1" x14ac:dyDescent="0.25">
      <c r="B217" s="804" t="s">
        <v>37</v>
      </c>
      <c r="C217" s="806" t="s">
        <v>7</v>
      </c>
      <c r="D217" s="192" t="s">
        <v>1</v>
      </c>
      <c r="E217" s="189">
        <f>SUM(E218:E221)</f>
        <v>33433.5</v>
      </c>
      <c r="F217" s="189">
        <f>SUM(F218:F221)</f>
        <v>33176.800000000003</v>
      </c>
      <c r="G217" s="189">
        <f>SUM(G218:G221)</f>
        <v>33176.800000000003</v>
      </c>
      <c r="H217" s="189">
        <v>33176.800000000003</v>
      </c>
      <c r="I217" s="189">
        <v>33176.800000000003</v>
      </c>
      <c r="J217" s="189">
        <v>33176.800000000003</v>
      </c>
    </row>
    <row r="218" spans="2:10" ht="16.7" customHeight="1" x14ac:dyDescent="0.25">
      <c r="B218" s="804" t="s">
        <v>37</v>
      </c>
      <c r="C218" s="806" t="s">
        <v>7</v>
      </c>
      <c r="D218" s="190" t="s">
        <v>2</v>
      </c>
      <c r="E218" s="191">
        <f>'[4]Приложение 9 '!$E$178</f>
        <v>33433.5</v>
      </c>
      <c r="F218" s="191">
        <f>'[2]Приложение 9 в минфин'!E173</f>
        <v>33176.800000000003</v>
      </c>
      <c r="G218" s="191">
        <f>'[2]Приложение 9 в минфин'!F173</f>
        <v>33176.800000000003</v>
      </c>
      <c r="H218" s="191">
        <v>33176.800000000003</v>
      </c>
      <c r="I218" s="191">
        <v>33176.800000000003</v>
      </c>
      <c r="J218" s="191">
        <v>33176.800000000003</v>
      </c>
    </row>
    <row r="219" spans="2:10" ht="16.7" customHeight="1" x14ac:dyDescent="0.25">
      <c r="B219" s="804" t="s">
        <v>37</v>
      </c>
      <c r="C219" s="806" t="s">
        <v>7</v>
      </c>
      <c r="D219" s="190" t="s">
        <v>3</v>
      </c>
      <c r="E219" s="191"/>
      <c r="F219" s="191"/>
      <c r="G219" s="191"/>
      <c r="H219" s="191"/>
      <c r="I219" s="191"/>
      <c r="J219" s="191"/>
    </row>
    <row r="220" spans="2:10" ht="16.7" customHeight="1" x14ac:dyDescent="0.25">
      <c r="B220" s="804" t="s">
        <v>37</v>
      </c>
      <c r="C220" s="806" t="s">
        <v>7</v>
      </c>
      <c r="D220" s="190" t="s">
        <v>4</v>
      </c>
      <c r="E220" s="191"/>
      <c r="F220" s="191"/>
      <c r="G220" s="191"/>
      <c r="H220" s="191"/>
      <c r="I220" s="191"/>
      <c r="J220" s="191"/>
    </row>
    <row r="221" spans="2:10" ht="16.7" customHeight="1" x14ac:dyDescent="0.25">
      <c r="B221" s="804" t="s">
        <v>37</v>
      </c>
      <c r="C221" s="806" t="s">
        <v>7</v>
      </c>
      <c r="D221" s="190" t="s">
        <v>5</v>
      </c>
      <c r="E221" s="191"/>
      <c r="F221" s="191"/>
      <c r="G221" s="191"/>
      <c r="H221" s="191"/>
      <c r="I221" s="191"/>
      <c r="J221" s="191"/>
    </row>
    <row r="222" spans="2:10" ht="16.7" customHeight="1" x14ac:dyDescent="0.25">
      <c r="B222" s="804" t="s">
        <v>515</v>
      </c>
      <c r="C222" s="806" t="s">
        <v>7</v>
      </c>
      <c r="D222" s="192" t="s">
        <v>1</v>
      </c>
      <c r="E222" s="189">
        <f>SUM(E223:E226)</f>
        <v>49729.299999999996</v>
      </c>
      <c r="F222" s="189">
        <f>SUM(F223:F226)</f>
        <v>42055.1</v>
      </c>
      <c r="G222" s="189">
        <f>SUM(G223:G226)</f>
        <v>42055.1</v>
      </c>
      <c r="H222" s="189">
        <v>42055.1</v>
      </c>
      <c r="I222" s="189">
        <v>42055.1</v>
      </c>
      <c r="J222" s="189">
        <v>42055.1</v>
      </c>
    </row>
    <row r="223" spans="2:10" ht="16.7" customHeight="1" x14ac:dyDescent="0.25">
      <c r="B223" s="804" t="s">
        <v>38</v>
      </c>
      <c r="C223" s="806" t="s">
        <v>7</v>
      </c>
      <c r="D223" s="190" t="s">
        <v>2</v>
      </c>
      <c r="E223" s="191">
        <f>E228</f>
        <v>49729.299999999996</v>
      </c>
      <c r="F223" s="191">
        <f>F228</f>
        <v>42055.1</v>
      </c>
      <c r="G223" s="191">
        <f>G228</f>
        <v>42055.1</v>
      </c>
      <c r="H223" s="191">
        <v>42055.1</v>
      </c>
      <c r="I223" s="191">
        <v>42055.1</v>
      </c>
      <c r="J223" s="191">
        <v>42055.1</v>
      </c>
    </row>
    <row r="224" spans="2:10" ht="16.7" customHeight="1" x14ac:dyDescent="0.25">
      <c r="B224" s="804" t="s">
        <v>38</v>
      </c>
      <c r="C224" s="806" t="s">
        <v>7</v>
      </c>
      <c r="D224" s="190" t="s">
        <v>3</v>
      </c>
      <c r="E224" s="191"/>
      <c r="F224" s="191"/>
      <c r="G224" s="191"/>
      <c r="H224" s="191"/>
      <c r="I224" s="191"/>
      <c r="J224" s="191"/>
    </row>
    <row r="225" spans="2:10" ht="16.7" customHeight="1" x14ac:dyDescent="0.25">
      <c r="B225" s="804" t="s">
        <v>38</v>
      </c>
      <c r="C225" s="806" t="s">
        <v>7</v>
      </c>
      <c r="D225" s="190" t="s">
        <v>4</v>
      </c>
      <c r="E225" s="191"/>
      <c r="F225" s="191"/>
      <c r="G225" s="191"/>
      <c r="H225" s="191"/>
      <c r="I225" s="191"/>
      <c r="J225" s="191"/>
    </row>
    <row r="226" spans="2:10" ht="16.7" customHeight="1" x14ac:dyDescent="0.25">
      <c r="B226" s="804" t="s">
        <v>38</v>
      </c>
      <c r="C226" s="806" t="s">
        <v>7</v>
      </c>
      <c r="D226" s="190" t="s">
        <v>5</v>
      </c>
      <c r="E226" s="191"/>
      <c r="F226" s="191"/>
      <c r="G226" s="191"/>
      <c r="H226" s="191"/>
      <c r="I226" s="191"/>
      <c r="J226" s="191"/>
    </row>
    <row r="227" spans="2:10" ht="16.7" customHeight="1" x14ac:dyDescent="0.25">
      <c r="B227" s="804" t="s">
        <v>39</v>
      </c>
      <c r="C227" s="806" t="s">
        <v>7</v>
      </c>
      <c r="D227" s="192" t="s">
        <v>1</v>
      </c>
      <c r="E227" s="189">
        <f>SUM(E228:E231)</f>
        <v>49729.299999999996</v>
      </c>
      <c r="F227" s="189">
        <f>SUM(F228:F231)</f>
        <v>42055.1</v>
      </c>
      <c r="G227" s="189">
        <f>SUM(G228:G231)</f>
        <v>42055.1</v>
      </c>
      <c r="H227" s="189">
        <v>42055.1</v>
      </c>
      <c r="I227" s="189">
        <v>42055.1</v>
      </c>
      <c r="J227" s="189">
        <v>42055.1</v>
      </c>
    </row>
    <row r="228" spans="2:10" ht="16.7" customHeight="1" x14ac:dyDescent="0.25">
      <c r="B228" s="804" t="s">
        <v>39</v>
      </c>
      <c r="C228" s="806" t="s">
        <v>7</v>
      </c>
      <c r="D228" s="190" t="s">
        <v>2</v>
      </c>
      <c r="E228" s="191">
        <f>'[4]Приложение 9 '!$E$186</f>
        <v>49729.299999999996</v>
      </c>
      <c r="F228" s="191">
        <f>'[2]Приложение 9 в минфин'!E181</f>
        <v>42055.1</v>
      </c>
      <c r="G228" s="191">
        <f>'[2]Приложение 9 в минфин'!F181</f>
        <v>42055.1</v>
      </c>
      <c r="H228" s="191">
        <v>42055.1</v>
      </c>
      <c r="I228" s="191">
        <v>42055.1</v>
      </c>
      <c r="J228" s="191">
        <v>42055.1</v>
      </c>
    </row>
    <row r="229" spans="2:10" ht="16.7" customHeight="1" x14ac:dyDescent="0.25">
      <c r="B229" s="804" t="s">
        <v>39</v>
      </c>
      <c r="C229" s="806" t="s">
        <v>7</v>
      </c>
      <c r="D229" s="190" t="s">
        <v>3</v>
      </c>
      <c r="E229" s="191"/>
      <c r="F229" s="191"/>
      <c r="G229" s="191"/>
      <c r="H229" s="191"/>
      <c r="I229" s="191"/>
      <c r="J229" s="191"/>
    </row>
    <row r="230" spans="2:10" ht="16.7" customHeight="1" x14ac:dyDescent="0.25">
      <c r="B230" s="804" t="s">
        <v>39</v>
      </c>
      <c r="C230" s="806" t="s">
        <v>7</v>
      </c>
      <c r="D230" s="190" t="s">
        <v>4</v>
      </c>
      <c r="E230" s="191"/>
      <c r="F230" s="191"/>
      <c r="G230" s="191"/>
      <c r="H230" s="191"/>
      <c r="I230" s="191"/>
      <c r="J230" s="191"/>
    </row>
    <row r="231" spans="2:10" ht="16.7" customHeight="1" x14ac:dyDescent="0.25">
      <c r="B231" s="804" t="s">
        <v>39</v>
      </c>
      <c r="C231" s="806" t="s">
        <v>7</v>
      </c>
      <c r="D231" s="190" t="s">
        <v>5</v>
      </c>
      <c r="E231" s="191"/>
      <c r="F231" s="191"/>
      <c r="G231" s="191"/>
      <c r="H231" s="191"/>
      <c r="I231" s="191"/>
      <c r="J231" s="191"/>
    </row>
    <row r="232" spans="2:10" ht="16.7" customHeight="1" x14ac:dyDescent="0.25">
      <c r="B232" s="804" t="s">
        <v>40</v>
      </c>
      <c r="C232" s="806" t="s">
        <v>7</v>
      </c>
      <c r="D232" s="192" t="s">
        <v>1</v>
      </c>
      <c r="E232" s="189">
        <f>SUM(E233:E236)</f>
        <v>426398.69999999995</v>
      </c>
      <c r="F232" s="189">
        <f>SUM(F233:F236)</f>
        <v>369255.2</v>
      </c>
      <c r="G232" s="189">
        <f>SUM(G233:G236)</f>
        <v>369255.2</v>
      </c>
      <c r="H232" s="189">
        <v>273965.40000000002</v>
      </c>
      <c r="I232" s="189">
        <v>273965.40000000002</v>
      </c>
      <c r="J232" s="189">
        <v>273965.40000000002</v>
      </c>
    </row>
    <row r="233" spans="2:10" ht="16.7" customHeight="1" x14ac:dyDescent="0.25">
      <c r="B233" s="804" t="s">
        <v>40</v>
      </c>
      <c r="C233" s="806" t="s">
        <v>7</v>
      </c>
      <c r="D233" s="190" t="s">
        <v>2</v>
      </c>
      <c r="E233" s="191">
        <f t="shared" ref="E233:G234" si="9">E238+E243</f>
        <v>351676.19999999995</v>
      </c>
      <c r="F233" s="191">
        <f t="shared" si="9"/>
        <v>293976.2</v>
      </c>
      <c r="G233" s="191">
        <f t="shared" si="9"/>
        <v>293976.2</v>
      </c>
      <c r="H233" s="191">
        <v>273965.40000000002</v>
      </c>
      <c r="I233" s="191">
        <v>273965.40000000002</v>
      </c>
      <c r="J233" s="191">
        <v>273965.40000000002</v>
      </c>
    </row>
    <row r="234" spans="2:10" ht="16.7" customHeight="1" x14ac:dyDescent="0.25">
      <c r="B234" s="804" t="s">
        <v>40</v>
      </c>
      <c r="C234" s="806" t="s">
        <v>7</v>
      </c>
      <c r="D234" s="190" t="s">
        <v>3</v>
      </c>
      <c r="E234" s="191">
        <f t="shared" si="9"/>
        <v>74722.5</v>
      </c>
      <c r="F234" s="191">
        <f t="shared" si="9"/>
        <v>75279</v>
      </c>
      <c r="G234" s="191">
        <f t="shared" si="9"/>
        <v>75279</v>
      </c>
      <c r="H234" s="191"/>
      <c r="I234" s="191"/>
      <c r="J234" s="191"/>
    </row>
    <row r="235" spans="2:10" ht="16.7" customHeight="1" x14ac:dyDescent="0.25">
      <c r="B235" s="804" t="s">
        <v>40</v>
      </c>
      <c r="C235" s="806" t="s">
        <v>7</v>
      </c>
      <c r="D235" s="190" t="s">
        <v>4</v>
      </c>
      <c r="E235" s="191"/>
      <c r="F235" s="191"/>
      <c r="G235" s="191"/>
      <c r="H235" s="191"/>
      <c r="I235" s="191"/>
      <c r="J235" s="191"/>
    </row>
    <row r="236" spans="2:10" ht="16.7" customHeight="1" x14ac:dyDescent="0.25">
      <c r="B236" s="804" t="s">
        <v>40</v>
      </c>
      <c r="C236" s="806" t="s">
        <v>7</v>
      </c>
      <c r="D236" s="190" t="s">
        <v>5</v>
      </c>
      <c r="E236" s="191"/>
      <c r="F236" s="191"/>
      <c r="G236" s="191"/>
      <c r="H236" s="191"/>
      <c r="I236" s="191"/>
      <c r="J236" s="191"/>
    </row>
    <row r="237" spans="2:10" ht="16.7" customHeight="1" x14ac:dyDescent="0.25">
      <c r="B237" s="804" t="s">
        <v>41</v>
      </c>
      <c r="C237" s="806" t="s">
        <v>7</v>
      </c>
      <c r="D237" s="192" t="s">
        <v>1</v>
      </c>
      <c r="E237" s="189">
        <f>SUM(E238:E241)</f>
        <v>331813.29999999993</v>
      </c>
      <c r="F237" s="189">
        <f>SUM(F238:F241)</f>
        <v>273965.40000000002</v>
      </c>
      <c r="G237" s="189">
        <f>SUM(G238:G241)</f>
        <v>273965.40000000002</v>
      </c>
      <c r="H237" s="189">
        <v>273965.40000000002</v>
      </c>
      <c r="I237" s="189">
        <v>273965.40000000002</v>
      </c>
      <c r="J237" s="189">
        <v>273965.40000000002</v>
      </c>
    </row>
    <row r="238" spans="2:10" ht="16.7" customHeight="1" x14ac:dyDescent="0.25">
      <c r="B238" s="804" t="s">
        <v>41</v>
      </c>
      <c r="C238" s="806" t="s">
        <v>7</v>
      </c>
      <c r="D238" s="190" t="s">
        <v>2</v>
      </c>
      <c r="E238" s="191">
        <f>'[4]Приложение 9 '!$E$194</f>
        <v>331813.29999999993</v>
      </c>
      <c r="F238" s="191">
        <f>'[2]Приложение 9 в минфин'!E189</f>
        <v>273965.40000000002</v>
      </c>
      <c r="G238" s="191">
        <f>'[2]Приложение 9 в минфин'!F189</f>
        <v>273965.40000000002</v>
      </c>
      <c r="H238" s="191">
        <v>273965.40000000002</v>
      </c>
      <c r="I238" s="191">
        <v>273965.40000000002</v>
      </c>
      <c r="J238" s="191">
        <v>273965.40000000002</v>
      </c>
    </row>
    <row r="239" spans="2:10" ht="16.7" customHeight="1" x14ac:dyDescent="0.25">
      <c r="B239" s="804" t="s">
        <v>41</v>
      </c>
      <c r="C239" s="806" t="s">
        <v>7</v>
      </c>
      <c r="D239" s="190" t="s">
        <v>3</v>
      </c>
      <c r="E239" s="191"/>
      <c r="F239" s="191"/>
      <c r="G239" s="191"/>
      <c r="H239" s="191"/>
      <c r="I239" s="191"/>
      <c r="J239" s="191"/>
    </row>
    <row r="240" spans="2:10" ht="16.7" customHeight="1" x14ac:dyDescent="0.25">
      <c r="B240" s="804" t="s">
        <v>41</v>
      </c>
      <c r="C240" s="806" t="s">
        <v>7</v>
      </c>
      <c r="D240" s="190" t="s">
        <v>4</v>
      </c>
      <c r="E240" s="191"/>
      <c r="F240" s="191"/>
      <c r="G240" s="191"/>
      <c r="H240" s="191"/>
      <c r="I240" s="191"/>
      <c r="J240" s="191"/>
    </row>
    <row r="241" spans="2:10" ht="16.7" customHeight="1" x14ac:dyDescent="0.25">
      <c r="B241" s="804" t="s">
        <v>41</v>
      </c>
      <c r="C241" s="806" t="s">
        <v>7</v>
      </c>
      <c r="D241" s="190" t="s">
        <v>5</v>
      </c>
      <c r="E241" s="191"/>
      <c r="F241" s="191"/>
      <c r="G241" s="191"/>
      <c r="H241" s="191"/>
      <c r="I241" s="191"/>
      <c r="J241" s="191"/>
    </row>
    <row r="242" spans="2:10" ht="16.7" customHeight="1" x14ac:dyDescent="0.25">
      <c r="B242" s="804" t="s">
        <v>516</v>
      </c>
      <c r="C242" s="806" t="s">
        <v>7</v>
      </c>
      <c r="D242" s="192" t="s">
        <v>1</v>
      </c>
      <c r="E242" s="189">
        <f>SUM(E243:E246)</f>
        <v>94585.4</v>
      </c>
      <c r="F242" s="189">
        <f>SUM(F243:F246)</f>
        <v>95289.8</v>
      </c>
      <c r="G242" s="189">
        <f>SUM(G243:G246)</f>
        <v>95289.8</v>
      </c>
      <c r="H242" s="189"/>
      <c r="I242" s="189"/>
      <c r="J242" s="189"/>
    </row>
    <row r="243" spans="2:10" ht="16.7" customHeight="1" x14ac:dyDescent="0.25">
      <c r="B243" s="804"/>
      <c r="C243" s="806" t="s">
        <v>7</v>
      </c>
      <c r="D243" s="190" t="s">
        <v>2</v>
      </c>
      <c r="E243" s="191">
        <f>'[2]Приложение 9 в минфин'!D193</f>
        <v>19862.900000000001</v>
      </c>
      <c r="F243" s="191">
        <f>'[2]Приложение 9 в минфин'!E193</f>
        <v>20010.8</v>
      </c>
      <c r="G243" s="191">
        <f>'[2]Приложение 9 в минфин'!F193</f>
        <v>20010.8</v>
      </c>
      <c r="H243" s="191"/>
      <c r="I243" s="191"/>
      <c r="J243" s="191"/>
    </row>
    <row r="244" spans="2:10" ht="16.7" customHeight="1" x14ac:dyDescent="0.25">
      <c r="B244" s="804"/>
      <c r="C244" s="806" t="s">
        <v>7</v>
      </c>
      <c r="D244" s="190" t="s">
        <v>3</v>
      </c>
      <c r="E244" s="191">
        <f>'[2]Приложение 9 в минфин'!D194</f>
        <v>74722.5</v>
      </c>
      <c r="F244" s="191">
        <f>'[2]Приложение 9 в минфин'!E194</f>
        <v>75279</v>
      </c>
      <c r="G244" s="191">
        <f>'[2]Приложение 9 в минфин'!F194</f>
        <v>75279</v>
      </c>
      <c r="H244" s="191"/>
      <c r="I244" s="191"/>
      <c r="J244" s="191"/>
    </row>
    <row r="245" spans="2:10" ht="16.7" customHeight="1" x14ac:dyDescent="0.25">
      <c r="B245" s="804"/>
      <c r="C245" s="806" t="s">
        <v>7</v>
      </c>
      <c r="D245" s="190" t="s">
        <v>4</v>
      </c>
      <c r="E245" s="191"/>
      <c r="F245" s="191"/>
      <c r="G245" s="191"/>
      <c r="H245" s="191"/>
      <c r="I245" s="191"/>
      <c r="J245" s="191"/>
    </row>
    <row r="246" spans="2:10" ht="16.7" customHeight="1" x14ac:dyDescent="0.25">
      <c r="B246" s="804"/>
      <c r="C246" s="806" t="s">
        <v>7</v>
      </c>
      <c r="D246" s="190" t="s">
        <v>5</v>
      </c>
      <c r="E246" s="191"/>
      <c r="F246" s="191"/>
      <c r="G246" s="191"/>
      <c r="H246" s="191"/>
      <c r="I246" s="191"/>
      <c r="J246" s="191"/>
    </row>
    <row r="247" spans="2:10" ht="20.100000000000001" customHeight="1" x14ac:dyDescent="0.25">
      <c r="B247" s="804" t="s">
        <v>42</v>
      </c>
      <c r="C247" s="806" t="s">
        <v>7</v>
      </c>
      <c r="D247" s="192" t="s">
        <v>1</v>
      </c>
      <c r="E247" s="189">
        <f>SUM(E248:E251)</f>
        <v>2202740.7000000002</v>
      </c>
      <c r="F247" s="189">
        <f>SUM(F248:F251)</f>
        <v>1135501.5</v>
      </c>
      <c r="G247" s="189">
        <f>SUM(G248:G251)</f>
        <v>1135501.5</v>
      </c>
      <c r="H247" s="189">
        <v>1136269.3</v>
      </c>
      <c r="I247" s="189">
        <v>1136269.3</v>
      </c>
      <c r="J247" s="189">
        <v>1136269.3</v>
      </c>
    </row>
    <row r="248" spans="2:10" ht="20.100000000000001" customHeight="1" x14ac:dyDescent="0.25">
      <c r="B248" s="804" t="s">
        <v>42</v>
      </c>
      <c r="C248" s="806" t="s">
        <v>7</v>
      </c>
      <c r="D248" s="190" t="s">
        <v>2</v>
      </c>
      <c r="E248" s="191">
        <f>E253+E258+E263+E273+E278+E283+E268</f>
        <v>1252366.2</v>
      </c>
      <c r="F248" s="191">
        <f>F253+F258+F263+F273+F278+F283</f>
        <v>891477.9</v>
      </c>
      <c r="G248" s="191">
        <f>G253+G258+G263+G273+G278+G283</f>
        <v>891477.9</v>
      </c>
      <c r="H248" s="191">
        <v>891477.9</v>
      </c>
      <c r="I248" s="191">
        <v>891477.9</v>
      </c>
      <c r="J248" s="191">
        <v>891477.9</v>
      </c>
    </row>
    <row r="249" spans="2:10" ht="20.100000000000001" customHeight="1" x14ac:dyDescent="0.25">
      <c r="B249" s="804" t="s">
        <v>42</v>
      </c>
      <c r="C249" s="806" t="s">
        <v>7</v>
      </c>
      <c r="D249" s="190" t="s">
        <v>3</v>
      </c>
      <c r="E249" s="191">
        <f>E254+E259+E264+E274+E279+E284+E269</f>
        <v>950374.5</v>
      </c>
      <c r="F249" s="191">
        <f>F254+F259+F264+F274+F279+F284</f>
        <v>244023.59999999998</v>
      </c>
      <c r="G249" s="191">
        <f>G254+G259+G264+G274+G279+G284</f>
        <v>244023.59999999998</v>
      </c>
      <c r="H249" s="191">
        <v>244791.4</v>
      </c>
      <c r="I249" s="191">
        <v>244791.4</v>
      </c>
      <c r="J249" s="191">
        <v>244791.4</v>
      </c>
    </row>
    <row r="250" spans="2:10" ht="20.100000000000001" customHeight="1" x14ac:dyDescent="0.25">
      <c r="B250" s="804" t="s">
        <v>42</v>
      </c>
      <c r="C250" s="806" t="s">
        <v>7</v>
      </c>
      <c r="D250" s="190" t="s">
        <v>4</v>
      </c>
      <c r="E250" s="191"/>
      <c r="F250" s="191"/>
      <c r="G250" s="191"/>
      <c r="H250" s="191"/>
      <c r="I250" s="191"/>
      <c r="J250" s="191"/>
    </row>
    <row r="251" spans="2:10" ht="20.100000000000001" customHeight="1" x14ac:dyDescent="0.25">
      <c r="B251" s="804" t="s">
        <v>42</v>
      </c>
      <c r="C251" s="806" t="s">
        <v>7</v>
      </c>
      <c r="D251" s="190" t="s">
        <v>5</v>
      </c>
      <c r="E251" s="191"/>
      <c r="F251" s="191"/>
      <c r="G251" s="191"/>
      <c r="H251" s="191"/>
      <c r="I251" s="191"/>
      <c r="J251" s="191"/>
    </row>
    <row r="252" spans="2:10" ht="23.45" customHeight="1" x14ac:dyDescent="0.25">
      <c r="B252" s="804" t="s">
        <v>43</v>
      </c>
      <c r="C252" s="806" t="s">
        <v>7</v>
      </c>
      <c r="D252" s="192" t="s">
        <v>1</v>
      </c>
      <c r="E252" s="189">
        <f>SUM(E253:E256)</f>
        <v>1113625.7999999998</v>
      </c>
      <c r="F252" s="189">
        <f>SUM(F253:F256)</f>
        <v>772857.4</v>
      </c>
      <c r="G252" s="189">
        <f>SUM(G253:G256)</f>
        <v>772857.4</v>
      </c>
      <c r="H252" s="189">
        <v>771153</v>
      </c>
      <c r="I252" s="189">
        <v>771153</v>
      </c>
      <c r="J252" s="189">
        <v>771153</v>
      </c>
    </row>
    <row r="253" spans="2:10" ht="23.45" customHeight="1" x14ac:dyDescent="0.25">
      <c r="B253" s="804" t="s">
        <v>43</v>
      </c>
      <c r="C253" s="806" t="s">
        <v>7</v>
      </c>
      <c r="D253" s="190" t="s">
        <v>2</v>
      </c>
      <c r="E253" s="191">
        <f>'[2]Приложение 9 в минфин'!D201</f>
        <v>1113625.7999999998</v>
      </c>
      <c r="F253" s="191">
        <f>'[2]Приложение 9 в минфин'!E201</f>
        <v>772857.4</v>
      </c>
      <c r="G253" s="191">
        <f>'[2]Приложение 9 в минфин'!F201</f>
        <v>772857.4</v>
      </c>
      <c r="H253" s="191">
        <v>771153</v>
      </c>
      <c r="I253" s="191">
        <v>771153</v>
      </c>
      <c r="J253" s="191">
        <v>771153</v>
      </c>
    </row>
    <row r="254" spans="2:10" ht="23.45" customHeight="1" x14ac:dyDescent="0.25">
      <c r="B254" s="804" t="s">
        <v>43</v>
      </c>
      <c r="C254" s="806" t="s">
        <v>7</v>
      </c>
      <c r="D254" s="190" t="s">
        <v>3</v>
      </c>
      <c r="E254" s="191"/>
      <c r="F254" s="191"/>
      <c r="G254" s="191"/>
      <c r="H254" s="191"/>
      <c r="I254" s="191"/>
      <c r="J254" s="191"/>
    </row>
    <row r="255" spans="2:10" ht="23.45" customHeight="1" x14ac:dyDescent="0.25">
      <c r="B255" s="804" t="s">
        <v>43</v>
      </c>
      <c r="C255" s="806" t="s">
        <v>7</v>
      </c>
      <c r="D255" s="190" t="s">
        <v>4</v>
      </c>
      <c r="E255" s="191"/>
      <c r="F255" s="191"/>
      <c r="G255" s="191"/>
      <c r="H255" s="191"/>
      <c r="I255" s="191"/>
      <c r="J255" s="191"/>
    </row>
    <row r="256" spans="2:10" ht="23.45" customHeight="1" x14ac:dyDescent="0.25">
      <c r="B256" s="804" t="s">
        <v>43</v>
      </c>
      <c r="C256" s="806" t="s">
        <v>7</v>
      </c>
      <c r="D256" s="190" t="s">
        <v>5</v>
      </c>
      <c r="E256" s="191"/>
      <c r="F256" s="191"/>
      <c r="G256" s="191"/>
      <c r="H256" s="191"/>
      <c r="I256" s="191"/>
      <c r="J256" s="191"/>
    </row>
    <row r="257" spans="2:10" ht="36.75" customHeight="1" x14ac:dyDescent="0.25">
      <c r="B257" s="804" t="s">
        <v>44</v>
      </c>
      <c r="C257" s="806" t="s">
        <v>7</v>
      </c>
      <c r="D257" s="192" t="s">
        <v>1</v>
      </c>
      <c r="E257" s="189">
        <f>SUM(E258:E261)</f>
        <v>132851.5</v>
      </c>
      <c r="F257" s="189">
        <f>SUM(F258:F261)</f>
        <v>112289.7</v>
      </c>
      <c r="G257" s="189">
        <f>SUM(G258:G261)</f>
        <v>112289.7</v>
      </c>
      <c r="H257" s="189">
        <v>112289.7</v>
      </c>
      <c r="I257" s="189">
        <v>112289.7</v>
      </c>
      <c r="J257" s="189">
        <v>112289.7</v>
      </c>
    </row>
    <row r="258" spans="2:10" ht="36.75" customHeight="1" x14ac:dyDescent="0.25">
      <c r="B258" s="804" t="s">
        <v>44</v>
      </c>
      <c r="C258" s="806" t="s">
        <v>7</v>
      </c>
      <c r="D258" s="190" t="s">
        <v>2</v>
      </c>
      <c r="E258" s="191">
        <f>'[2]Приложение 9 в минфин'!D205</f>
        <v>132851.5</v>
      </c>
      <c r="F258" s="191">
        <f>'[2]Приложение 9 в минфин'!E205</f>
        <v>112289.7</v>
      </c>
      <c r="G258" s="191">
        <f>'[2]Приложение 9 в минфин'!F205</f>
        <v>112289.7</v>
      </c>
      <c r="H258" s="191">
        <v>112289.7</v>
      </c>
      <c r="I258" s="191">
        <v>112289.7</v>
      </c>
      <c r="J258" s="191">
        <v>112289.7</v>
      </c>
    </row>
    <row r="259" spans="2:10" ht="36.75" customHeight="1" x14ac:dyDescent="0.25">
      <c r="B259" s="804" t="s">
        <v>44</v>
      </c>
      <c r="C259" s="806" t="s">
        <v>7</v>
      </c>
      <c r="D259" s="190" t="s">
        <v>3</v>
      </c>
      <c r="E259" s="191"/>
      <c r="F259" s="191"/>
      <c r="G259" s="191"/>
      <c r="H259" s="191"/>
      <c r="I259" s="191"/>
      <c r="J259" s="191"/>
    </row>
    <row r="260" spans="2:10" x14ac:dyDescent="0.25">
      <c r="B260" s="804" t="s">
        <v>44</v>
      </c>
      <c r="C260" s="806" t="s">
        <v>7</v>
      </c>
      <c r="D260" s="190" t="s">
        <v>4</v>
      </c>
      <c r="E260" s="191"/>
      <c r="F260" s="191"/>
      <c r="G260" s="191"/>
      <c r="H260" s="191"/>
      <c r="I260" s="191"/>
      <c r="J260" s="191"/>
    </row>
    <row r="261" spans="2:10" x14ac:dyDescent="0.25">
      <c r="B261" s="804" t="s">
        <v>44</v>
      </c>
      <c r="C261" s="806" t="s">
        <v>7</v>
      </c>
      <c r="D261" s="190" t="s">
        <v>5</v>
      </c>
      <c r="E261" s="191"/>
      <c r="F261" s="191"/>
      <c r="G261" s="191"/>
      <c r="H261" s="191"/>
      <c r="I261" s="191"/>
      <c r="J261" s="191"/>
    </row>
    <row r="262" spans="2:10" ht="53.45" customHeight="1" collapsed="1" x14ac:dyDescent="0.25">
      <c r="B262" s="804" t="s">
        <v>517</v>
      </c>
      <c r="C262" s="806" t="s">
        <v>7</v>
      </c>
      <c r="D262" s="192" t="s">
        <v>1</v>
      </c>
      <c r="E262" s="189">
        <f>SUM(E263:E266)</f>
        <v>6394.8</v>
      </c>
      <c r="F262" s="189">
        <f>SUM(F263:F266)</f>
        <v>6394.8</v>
      </c>
      <c r="G262" s="189">
        <f>SUM(G263:G266)</f>
        <v>6394.8</v>
      </c>
      <c r="H262" s="189">
        <v>7662.4</v>
      </c>
      <c r="I262" s="189">
        <v>7662.4</v>
      </c>
      <c r="J262" s="189">
        <v>7662.4</v>
      </c>
    </row>
    <row r="263" spans="2:10" ht="53.45" customHeight="1" x14ac:dyDescent="0.25">
      <c r="B263" s="804"/>
      <c r="C263" s="806" t="s">
        <v>7</v>
      </c>
      <c r="D263" s="190" t="s">
        <v>2</v>
      </c>
      <c r="E263" s="191"/>
      <c r="F263" s="191"/>
      <c r="G263" s="191"/>
      <c r="H263" s="191">
        <v>1704.4</v>
      </c>
      <c r="I263" s="191">
        <v>1704.4</v>
      </c>
      <c r="J263" s="191">
        <v>1704.4</v>
      </c>
    </row>
    <row r="264" spans="2:10" ht="53.45" customHeight="1" x14ac:dyDescent="0.25">
      <c r="B264" s="804"/>
      <c r="C264" s="806" t="s">
        <v>7</v>
      </c>
      <c r="D264" s="190" t="s">
        <v>3</v>
      </c>
      <c r="E264" s="191">
        <f>'[2]Приложение 9 в минфин'!D210</f>
        <v>6394.8</v>
      </c>
      <c r="F264" s="191">
        <f>'[2]Приложение 9 в минфин'!E210</f>
        <v>6394.8</v>
      </c>
      <c r="G264" s="191">
        <f>'[2]Приложение 9 в минфин'!F210</f>
        <v>6394.8</v>
      </c>
      <c r="H264" s="191">
        <v>5958</v>
      </c>
      <c r="I264" s="191">
        <v>5958</v>
      </c>
      <c r="J264" s="191">
        <v>5958</v>
      </c>
    </row>
    <row r="265" spans="2:10" ht="17.25" customHeight="1" x14ac:dyDescent="0.25">
      <c r="B265" s="804"/>
      <c r="C265" s="806" t="s">
        <v>7</v>
      </c>
      <c r="D265" s="190" t="s">
        <v>4</v>
      </c>
      <c r="E265" s="191"/>
      <c r="F265" s="191"/>
      <c r="G265" s="191"/>
      <c r="H265" s="191"/>
      <c r="I265" s="191"/>
      <c r="J265" s="191"/>
    </row>
    <row r="266" spans="2:10" ht="23.25" customHeight="1" x14ac:dyDescent="0.25">
      <c r="B266" s="804"/>
      <c r="C266" s="806" t="s">
        <v>7</v>
      </c>
      <c r="D266" s="190" t="s">
        <v>5</v>
      </c>
      <c r="E266" s="191"/>
      <c r="F266" s="191"/>
      <c r="G266" s="191"/>
      <c r="H266" s="191"/>
      <c r="I266" s="191"/>
      <c r="J266" s="191"/>
    </row>
    <row r="267" spans="2:10" ht="23.25" customHeight="1" x14ac:dyDescent="0.25">
      <c r="B267" s="810" t="s">
        <v>45</v>
      </c>
      <c r="C267" s="806" t="s">
        <v>7</v>
      </c>
      <c r="D267" s="192" t="s">
        <v>1</v>
      </c>
      <c r="E267" s="189">
        <f>SUM(E268:E271)</f>
        <v>995.4</v>
      </c>
      <c r="F267" s="189"/>
      <c r="G267" s="189"/>
      <c r="H267" s="189"/>
      <c r="I267" s="189"/>
      <c r="J267" s="189"/>
    </row>
    <row r="268" spans="2:10" ht="23.25" customHeight="1" x14ac:dyDescent="0.25">
      <c r="B268" s="811"/>
      <c r="C268" s="806" t="s">
        <v>7</v>
      </c>
      <c r="D268" s="190" t="s">
        <v>2</v>
      </c>
      <c r="E268" s="191">
        <f>'[2]Приложение 9 в минфин'!$D$213</f>
        <v>209.1</v>
      </c>
      <c r="F268" s="191"/>
      <c r="G268" s="191"/>
      <c r="H268" s="191"/>
      <c r="I268" s="191"/>
      <c r="J268" s="191"/>
    </row>
    <row r="269" spans="2:10" ht="23.25" customHeight="1" x14ac:dyDescent="0.25">
      <c r="B269" s="811"/>
      <c r="C269" s="806" t="s">
        <v>7</v>
      </c>
      <c r="D269" s="190" t="s">
        <v>3</v>
      </c>
      <c r="E269" s="191">
        <f>'[2]Приложение 9 в минфин'!$D$214</f>
        <v>786.3</v>
      </c>
      <c r="F269" s="191"/>
      <c r="G269" s="191"/>
      <c r="H269" s="191"/>
      <c r="I269" s="191"/>
      <c r="J269" s="191"/>
    </row>
    <row r="270" spans="2:10" ht="23.25" customHeight="1" x14ac:dyDescent="0.25">
      <c r="B270" s="811"/>
      <c r="C270" s="806" t="s">
        <v>7</v>
      </c>
      <c r="D270" s="190" t="s">
        <v>4</v>
      </c>
      <c r="E270" s="191"/>
      <c r="F270" s="191"/>
      <c r="G270" s="191"/>
      <c r="H270" s="191"/>
      <c r="I270" s="191"/>
      <c r="J270" s="191"/>
    </row>
    <row r="271" spans="2:10" ht="131.25" customHeight="1" x14ac:dyDescent="0.25">
      <c r="B271" s="812"/>
      <c r="C271" s="806" t="s">
        <v>7</v>
      </c>
      <c r="D271" s="190" t="s">
        <v>5</v>
      </c>
      <c r="E271" s="191"/>
      <c r="F271" s="191"/>
      <c r="G271" s="191"/>
      <c r="H271" s="191"/>
      <c r="I271" s="191"/>
      <c r="J271" s="191"/>
    </row>
    <row r="272" spans="2:10" ht="16.7" customHeight="1" x14ac:dyDescent="0.25">
      <c r="B272" s="804" t="s">
        <v>46</v>
      </c>
      <c r="C272" s="806" t="s">
        <v>7</v>
      </c>
      <c r="D272" s="192" t="s">
        <v>1</v>
      </c>
      <c r="E272" s="189">
        <f>SUM(E273:E276)</f>
        <v>254229.7</v>
      </c>
      <c r="F272" s="189">
        <f t="shared" ref="F272:G272" si="10">SUM(F273:F276)</f>
        <v>237628.79999999999</v>
      </c>
      <c r="G272" s="189">
        <f t="shared" si="10"/>
        <v>237628.79999999999</v>
      </c>
      <c r="H272" s="189">
        <v>238833.4</v>
      </c>
      <c r="I272" s="189">
        <v>238833.4</v>
      </c>
      <c r="J272" s="189">
        <v>238833.4</v>
      </c>
    </row>
    <row r="273" spans="2:10" ht="16.7" customHeight="1" x14ac:dyDescent="0.25">
      <c r="B273" s="804" t="s">
        <v>46</v>
      </c>
      <c r="C273" s="806" t="s">
        <v>7</v>
      </c>
      <c r="D273" s="190" t="s">
        <v>2</v>
      </c>
      <c r="E273" s="191"/>
      <c r="F273" s="191"/>
      <c r="G273" s="191"/>
      <c r="H273" s="191"/>
      <c r="I273" s="191"/>
      <c r="J273" s="191"/>
    </row>
    <row r="274" spans="2:10" ht="16.7" customHeight="1" x14ac:dyDescent="0.25">
      <c r="B274" s="804" t="s">
        <v>46</v>
      </c>
      <c r="C274" s="806" t="s">
        <v>7</v>
      </c>
      <c r="D274" s="190" t="s">
        <v>3</v>
      </c>
      <c r="E274" s="191">
        <f>'[2]Приложение 9 в минфин'!$D$218+16644</f>
        <v>254229.7</v>
      </c>
      <c r="F274" s="191">
        <f>'[2]Приложение 9 в минфин'!$E$218</f>
        <v>237628.79999999999</v>
      </c>
      <c r="G274" s="191">
        <f>'[2]Приложение 9 в минфин'!$F$218</f>
        <v>237628.79999999999</v>
      </c>
      <c r="H274" s="191">
        <v>238833.4</v>
      </c>
      <c r="I274" s="191">
        <v>238833.4</v>
      </c>
      <c r="J274" s="191">
        <v>238833.4</v>
      </c>
    </row>
    <row r="275" spans="2:10" ht="16.7" customHeight="1" x14ac:dyDescent="0.25">
      <c r="B275" s="804" t="s">
        <v>46</v>
      </c>
      <c r="C275" s="806" t="s">
        <v>7</v>
      </c>
      <c r="D275" s="190" t="s">
        <v>4</v>
      </c>
      <c r="E275" s="191"/>
      <c r="F275" s="191"/>
      <c r="G275" s="191"/>
      <c r="H275" s="191"/>
      <c r="I275" s="191"/>
      <c r="J275" s="191"/>
    </row>
    <row r="276" spans="2:10" ht="16.7" customHeight="1" x14ac:dyDescent="0.25">
      <c r="B276" s="804" t="s">
        <v>46</v>
      </c>
      <c r="C276" s="806" t="s">
        <v>7</v>
      </c>
      <c r="D276" s="190" t="s">
        <v>5</v>
      </c>
      <c r="E276" s="191"/>
      <c r="F276" s="191"/>
      <c r="G276" s="191"/>
      <c r="H276" s="191"/>
      <c r="I276" s="191"/>
      <c r="J276" s="191"/>
    </row>
    <row r="277" spans="2:10" ht="16.7" customHeight="1" x14ac:dyDescent="0.25">
      <c r="B277" s="804" t="s">
        <v>47</v>
      </c>
      <c r="C277" s="806" t="s">
        <v>7</v>
      </c>
      <c r="D277" s="192" t="s">
        <v>1</v>
      </c>
      <c r="E277" s="189">
        <f>SUM(E278:E281)</f>
        <v>5679.8</v>
      </c>
      <c r="F277" s="189">
        <f t="shared" ref="F277:G277" si="11">SUM(F278:F281)</f>
        <v>6330.8</v>
      </c>
      <c r="G277" s="189">
        <f t="shared" si="11"/>
        <v>6330.8</v>
      </c>
      <c r="H277" s="189">
        <v>6330.8</v>
      </c>
      <c r="I277" s="189">
        <v>6330.8</v>
      </c>
      <c r="J277" s="189">
        <v>6330.8</v>
      </c>
    </row>
    <row r="278" spans="2:10" ht="16.7" customHeight="1" x14ac:dyDescent="0.25">
      <c r="B278" s="804" t="s">
        <v>47</v>
      </c>
      <c r="C278" s="806" t="s">
        <v>7</v>
      </c>
      <c r="D278" s="190" t="s">
        <v>2</v>
      </c>
      <c r="E278" s="191">
        <f>'[4]Приложение 9 '!$E$226</f>
        <v>5679.8</v>
      </c>
      <c r="F278" s="191">
        <f>'[2]Приложение 9 в минфин'!$D$221</f>
        <v>6330.8</v>
      </c>
      <c r="G278" s="191">
        <f>'[2]Приложение 9 в минфин'!$D$221</f>
        <v>6330.8</v>
      </c>
      <c r="H278" s="191">
        <v>6330.8</v>
      </c>
      <c r="I278" s="191">
        <v>6330.8</v>
      </c>
      <c r="J278" s="191">
        <v>6330.8</v>
      </c>
    </row>
    <row r="279" spans="2:10" ht="16.7" customHeight="1" x14ac:dyDescent="0.25">
      <c r="B279" s="804" t="s">
        <v>47</v>
      </c>
      <c r="C279" s="806" t="s">
        <v>7</v>
      </c>
      <c r="D279" s="190" t="s">
        <v>3</v>
      </c>
      <c r="E279" s="191"/>
      <c r="F279" s="191"/>
      <c r="G279" s="191"/>
      <c r="H279" s="191"/>
      <c r="I279" s="191"/>
      <c r="J279" s="191"/>
    </row>
    <row r="280" spans="2:10" ht="16.7" customHeight="1" x14ac:dyDescent="0.25">
      <c r="B280" s="804" t="s">
        <v>47</v>
      </c>
      <c r="C280" s="806" t="s">
        <v>7</v>
      </c>
      <c r="D280" s="190" t="s">
        <v>4</v>
      </c>
      <c r="E280" s="191"/>
      <c r="F280" s="191"/>
      <c r="G280" s="191"/>
      <c r="H280" s="191"/>
      <c r="I280" s="191"/>
      <c r="J280" s="191"/>
    </row>
    <row r="281" spans="2:10" ht="16.7" customHeight="1" x14ac:dyDescent="0.25">
      <c r="B281" s="804" t="s">
        <v>47</v>
      </c>
      <c r="C281" s="806" t="s">
        <v>7</v>
      </c>
      <c r="D281" s="190" t="s">
        <v>5</v>
      </c>
      <c r="E281" s="191"/>
      <c r="F281" s="191"/>
      <c r="G281" s="191"/>
      <c r="H281" s="191"/>
      <c r="I281" s="191"/>
      <c r="J281" s="191"/>
    </row>
    <row r="282" spans="2:10" ht="79.5" customHeight="1" x14ac:dyDescent="0.25">
      <c r="B282" s="804" t="s">
        <v>518</v>
      </c>
      <c r="C282" s="806" t="s">
        <v>7</v>
      </c>
      <c r="D282" s="192" t="s">
        <v>1</v>
      </c>
      <c r="E282" s="189">
        <f>SUM(E283:E286)</f>
        <v>688963.7</v>
      </c>
      <c r="F282" s="189"/>
      <c r="G282" s="189"/>
      <c r="H282" s="189"/>
      <c r="I282" s="189"/>
      <c r="J282" s="189"/>
    </row>
    <row r="283" spans="2:10" ht="16.7" customHeight="1" x14ac:dyDescent="0.25">
      <c r="B283" s="804"/>
      <c r="C283" s="806" t="s">
        <v>7</v>
      </c>
      <c r="D283" s="190" t="s">
        <v>2</v>
      </c>
      <c r="E283" s="191"/>
      <c r="F283" s="191"/>
      <c r="G283" s="191"/>
      <c r="H283" s="191"/>
      <c r="I283" s="191"/>
      <c r="J283" s="191"/>
    </row>
    <row r="284" spans="2:10" ht="16.7" customHeight="1" x14ac:dyDescent="0.25">
      <c r="B284" s="804"/>
      <c r="C284" s="806" t="s">
        <v>7</v>
      </c>
      <c r="D284" s="190" t="s">
        <v>3</v>
      </c>
      <c r="E284" s="191">
        <f>'[2]Приложение 9 в минфин'!$D$226+54256.2</f>
        <v>688963.7</v>
      </c>
      <c r="F284" s="191"/>
      <c r="G284" s="191"/>
      <c r="H284" s="191"/>
      <c r="I284" s="191"/>
      <c r="J284" s="191"/>
    </row>
    <row r="285" spans="2:10" ht="16.7" customHeight="1" x14ac:dyDescent="0.25">
      <c r="B285" s="804"/>
      <c r="C285" s="806" t="s">
        <v>7</v>
      </c>
      <c r="D285" s="190" t="s">
        <v>4</v>
      </c>
      <c r="E285" s="191"/>
      <c r="F285" s="191"/>
      <c r="G285" s="191"/>
      <c r="H285" s="191"/>
      <c r="I285" s="191"/>
      <c r="J285" s="191"/>
    </row>
    <row r="286" spans="2:10" ht="62.25" customHeight="1" x14ac:dyDescent="0.25">
      <c r="B286" s="804"/>
      <c r="C286" s="806" t="s">
        <v>7</v>
      </c>
      <c r="D286" s="190" t="s">
        <v>5</v>
      </c>
      <c r="E286" s="191"/>
      <c r="F286" s="191"/>
      <c r="G286" s="191"/>
      <c r="H286" s="191"/>
      <c r="I286" s="191"/>
      <c r="J286" s="191"/>
    </row>
    <row r="287" spans="2:10" ht="16.7" customHeight="1" x14ac:dyDescent="0.25">
      <c r="B287" s="813" t="s">
        <v>519</v>
      </c>
      <c r="C287" s="806" t="s">
        <v>7</v>
      </c>
      <c r="D287" s="192" t="s">
        <v>1</v>
      </c>
      <c r="E287" s="189">
        <f>SUM(E288:E291)</f>
        <v>195000</v>
      </c>
      <c r="F287" s="189">
        <f t="shared" ref="F287:G287" si="12">SUM(F288:F291)</f>
        <v>225000</v>
      </c>
      <c r="G287" s="189">
        <f t="shared" si="12"/>
        <v>225000</v>
      </c>
      <c r="H287" s="189"/>
      <c r="I287" s="189"/>
      <c r="J287" s="189"/>
    </row>
    <row r="288" spans="2:10" ht="16.7" customHeight="1" x14ac:dyDescent="0.25">
      <c r="B288" s="814"/>
      <c r="C288" s="806" t="s">
        <v>7</v>
      </c>
      <c r="D288" s="190" t="s">
        <v>2</v>
      </c>
      <c r="E288" s="191">
        <f>E293</f>
        <v>33326.300000000003</v>
      </c>
      <c r="F288" s="191">
        <f t="shared" ref="F288:G289" si="13">F293</f>
        <v>64489.8</v>
      </c>
      <c r="G288" s="191">
        <f t="shared" si="13"/>
        <v>73146.399999999994</v>
      </c>
      <c r="H288" s="191"/>
      <c r="I288" s="191"/>
      <c r="J288" s="191"/>
    </row>
    <row r="289" spans="2:10" ht="16.7" customHeight="1" x14ac:dyDescent="0.25">
      <c r="B289" s="814"/>
      <c r="C289" s="806" t="s">
        <v>7</v>
      </c>
      <c r="D289" s="190" t="s">
        <v>3</v>
      </c>
      <c r="E289" s="191">
        <f>E294</f>
        <v>161673.70000000001</v>
      </c>
      <c r="F289" s="191">
        <f t="shared" si="13"/>
        <v>160510.20000000001</v>
      </c>
      <c r="G289" s="191">
        <f t="shared" si="13"/>
        <v>151853.6</v>
      </c>
      <c r="H289" s="191"/>
      <c r="I289" s="191"/>
      <c r="J289" s="191"/>
    </row>
    <row r="290" spans="2:10" ht="16.7" customHeight="1" x14ac:dyDescent="0.25">
      <c r="B290" s="814"/>
      <c r="C290" s="806" t="s">
        <v>7</v>
      </c>
      <c r="D290" s="190" t="s">
        <v>4</v>
      </c>
      <c r="E290" s="191"/>
      <c r="F290" s="191"/>
      <c r="G290" s="191"/>
      <c r="H290" s="191"/>
      <c r="I290" s="191"/>
      <c r="J290" s="191"/>
    </row>
    <row r="291" spans="2:10" ht="16.7" customHeight="1" x14ac:dyDescent="0.25">
      <c r="B291" s="815"/>
      <c r="C291" s="806" t="s">
        <v>7</v>
      </c>
      <c r="D291" s="190" t="s">
        <v>5</v>
      </c>
      <c r="E291" s="191"/>
      <c r="F291" s="191"/>
      <c r="G291" s="191"/>
      <c r="H291" s="191"/>
      <c r="I291" s="191"/>
      <c r="J291" s="191"/>
    </row>
    <row r="292" spans="2:10" ht="16.7" customHeight="1" x14ac:dyDescent="0.25">
      <c r="B292" s="813" t="s">
        <v>520</v>
      </c>
      <c r="C292" s="806" t="s">
        <v>7</v>
      </c>
      <c r="D292" s="192" t="s">
        <v>1</v>
      </c>
      <c r="E292" s="189">
        <f>SUM(E293:E296)</f>
        <v>195000</v>
      </c>
      <c r="F292" s="189">
        <f t="shared" ref="F292:G292" si="14">SUM(F293:F296)</f>
        <v>225000</v>
      </c>
      <c r="G292" s="189">
        <f t="shared" si="14"/>
        <v>225000</v>
      </c>
      <c r="H292" s="189"/>
      <c r="I292" s="189"/>
      <c r="J292" s="189"/>
    </row>
    <row r="293" spans="2:10" ht="16.7" customHeight="1" x14ac:dyDescent="0.25">
      <c r="B293" s="814"/>
      <c r="C293" s="806" t="s">
        <v>7</v>
      </c>
      <c r="D293" s="190" t="s">
        <v>2</v>
      </c>
      <c r="E293" s="191">
        <f>'[2]Приложение 9 в минфин'!D229</f>
        <v>33326.300000000003</v>
      </c>
      <c r="F293" s="191">
        <f>'[2]Приложение 9 в минфин'!E229</f>
        <v>64489.8</v>
      </c>
      <c r="G293" s="191">
        <f>'[2]Приложение 9 в минфин'!F229</f>
        <v>73146.399999999994</v>
      </c>
      <c r="H293" s="191"/>
      <c r="I293" s="191"/>
      <c r="J293" s="191"/>
    </row>
    <row r="294" spans="2:10" ht="16.7" customHeight="1" x14ac:dyDescent="0.25">
      <c r="B294" s="814"/>
      <c r="C294" s="806" t="s">
        <v>7</v>
      </c>
      <c r="D294" s="190" t="s">
        <v>3</v>
      </c>
      <c r="E294" s="191">
        <f>'[2]Приложение 9 в минфин'!D230</f>
        <v>161673.70000000001</v>
      </c>
      <c r="F294" s="191">
        <f>'[2]Приложение 9 в минфин'!E230</f>
        <v>160510.20000000001</v>
      </c>
      <c r="G294" s="191">
        <f>'[2]Приложение 9 в минфин'!F230</f>
        <v>151853.6</v>
      </c>
      <c r="H294" s="191"/>
      <c r="I294" s="191"/>
      <c r="J294" s="191"/>
    </row>
    <row r="295" spans="2:10" ht="16.7" customHeight="1" x14ac:dyDescent="0.25">
      <c r="B295" s="814"/>
      <c r="C295" s="806" t="s">
        <v>7</v>
      </c>
      <c r="D295" s="190" t="s">
        <v>4</v>
      </c>
      <c r="E295" s="191"/>
      <c r="F295" s="191"/>
      <c r="G295" s="191"/>
      <c r="H295" s="191"/>
      <c r="I295" s="191"/>
      <c r="J295" s="191"/>
    </row>
    <row r="296" spans="2:10" ht="16.7" customHeight="1" x14ac:dyDescent="0.25">
      <c r="B296" s="815"/>
      <c r="C296" s="806" t="s">
        <v>7</v>
      </c>
      <c r="D296" s="190" t="s">
        <v>5</v>
      </c>
      <c r="E296" s="191"/>
      <c r="F296" s="191"/>
      <c r="G296" s="191"/>
      <c r="H296" s="191"/>
      <c r="I296" s="191"/>
      <c r="J296" s="191"/>
    </row>
    <row r="297" spans="2:10" ht="16.7" customHeight="1" x14ac:dyDescent="0.25">
      <c r="B297" s="813" t="s">
        <v>267</v>
      </c>
      <c r="C297" s="806" t="s">
        <v>7</v>
      </c>
      <c r="D297" s="192" t="s">
        <v>1</v>
      </c>
      <c r="E297" s="189">
        <f>SUM(E298:E301)</f>
        <v>292679.2</v>
      </c>
      <c r="F297" s="189">
        <f t="shared" ref="F297:G297" si="15">SUM(F298:F301)</f>
        <v>302576.5</v>
      </c>
      <c r="G297" s="189">
        <f t="shared" si="15"/>
        <v>50000</v>
      </c>
      <c r="H297" s="189"/>
      <c r="I297" s="189"/>
      <c r="J297" s="189"/>
    </row>
    <row r="298" spans="2:10" ht="16.7" customHeight="1" x14ac:dyDescent="0.25">
      <c r="B298" s="814"/>
      <c r="C298" s="806" t="s">
        <v>7</v>
      </c>
      <c r="D298" s="190" t="s">
        <v>2</v>
      </c>
      <c r="E298" s="191">
        <f>E303+E308</f>
        <v>100962.6</v>
      </c>
      <c r="F298" s="191">
        <f>F303+F308</f>
        <v>103041.1</v>
      </c>
      <c r="G298" s="191">
        <f>G303+G308</f>
        <v>50000</v>
      </c>
      <c r="H298" s="191"/>
      <c r="I298" s="191"/>
      <c r="J298" s="191"/>
    </row>
    <row r="299" spans="2:10" ht="16.7" customHeight="1" x14ac:dyDescent="0.25">
      <c r="B299" s="814"/>
      <c r="C299" s="806" t="s">
        <v>7</v>
      </c>
      <c r="D299" s="190" t="s">
        <v>3</v>
      </c>
      <c r="E299" s="191">
        <f>E304+E309</f>
        <v>191716.6</v>
      </c>
      <c r="F299" s="191">
        <f>F304+F309</f>
        <v>199535.4</v>
      </c>
      <c r="G299" s="191"/>
      <c r="H299" s="191"/>
      <c r="I299" s="191"/>
      <c r="J299" s="191"/>
    </row>
    <row r="300" spans="2:10" ht="16.7" customHeight="1" x14ac:dyDescent="0.25">
      <c r="B300" s="814"/>
      <c r="C300" s="806" t="s">
        <v>7</v>
      </c>
      <c r="D300" s="190" t="s">
        <v>4</v>
      </c>
      <c r="E300" s="191"/>
      <c r="F300" s="191"/>
      <c r="G300" s="191"/>
      <c r="H300" s="191"/>
      <c r="I300" s="191"/>
      <c r="J300" s="191"/>
    </row>
    <row r="301" spans="2:10" ht="16.7" customHeight="1" x14ac:dyDescent="0.25">
      <c r="B301" s="815"/>
      <c r="C301" s="806" t="s">
        <v>7</v>
      </c>
      <c r="D301" s="190" t="s">
        <v>5</v>
      </c>
      <c r="E301" s="191"/>
      <c r="F301" s="191"/>
      <c r="G301" s="191"/>
      <c r="H301" s="191"/>
      <c r="I301" s="191"/>
      <c r="J301" s="191"/>
    </row>
    <row r="302" spans="2:10" ht="16.7" customHeight="1" x14ac:dyDescent="0.25">
      <c r="B302" s="813" t="s">
        <v>521</v>
      </c>
      <c r="C302" s="806" t="s">
        <v>7</v>
      </c>
      <c r="D302" s="192" t="s">
        <v>1</v>
      </c>
      <c r="E302" s="189">
        <f>SUM(E303:E306)</f>
        <v>242679.2</v>
      </c>
      <c r="F302" s="189">
        <f t="shared" ref="F302" si="16">SUM(F303:F306)</f>
        <v>252576.5</v>
      </c>
      <c r="G302" s="189"/>
      <c r="H302" s="189"/>
      <c r="I302" s="189"/>
      <c r="J302" s="189"/>
    </row>
    <row r="303" spans="2:10" ht="16.7" customHeight="1" x14ac:dyDescent="0.25">
      <c r="B303" s="814"/>
      <c r="C303" s="806" t="s">
        <v>7</v>
      </c>
      <c r="D303" s="190" t="s">
        <v>2</v>
      </c>
      <c r="E303" s="191">
        <f>'[2]Приложение 9 в минфин'!$D$241</f>
        <v>50962.600000000006</v>
      </c>
      <c r="F303" s="191">
        <f>'[4]Приложение 9 '!$F$246</f>
        <v>53041.1</v>
      </c>
      <c r="G303" s="191"/>
      <c r="H303" s="191"/>
      <c r="I303" s="191"/>
      <c r="J303" s="191"/>
    </row>
    <row r="304" spans="2:10" ht="16.7" customHeight="1" x14ac:dyDescent="0.25">
      <c r="B304" s="814"/>
      <c r="C304" s="806" t="s">
        <v>7</v>
      </c>
      <c r="D304" s="190" t="s">
        <v>3</v>
      </c>
      <c r="E304" s="191">
        <f>'[5]Приложение 9 '!$E$247</f>
        <v>191716.6</v>
      </c>
      <c r="F304" s="191">
        <f>'[4]Приложение 9 '!$F$247</f>
        <v>199535.4</v>
      </c>
      <c r="G304" s="191"/>
      <c r="H304" s="191"/>
      <c r="I304" s="191"/>
      <c r="J304" s="191"/>
    </row>
    <row r="305" spans="2:10" ht="16.7" customHeight="1" x14ac:dyDescent="0.25">
      <c r="B305" s="814"/>
      <c r="C305" s="806" t="s">
        <v>7</v>
      </c>
      <c r="D305" s="190" t="s">
        <v>4</v>
      </c>
      <c r="E305" s="191"/>
      <c r="F305" s="191"/>
      <c r="G305" s="191"/>
      <c r="H305" s="191"/>
      <c r="I305" s="191"/>
      <c r="J305" s="191"/>
    </row>
    <row r="306" spans="2:10" ht="16.7" customHeight="1" x14ac:dyDescent="0.25">
      <c r="B306" s="815"/>
      <c r="C306" s="806" t="s">
        <v>7</v>
      </c>
      <c r="D306" s="190" t="s">
        <v>5</v>
      </c>
      <c r="E306" s="191"/>
      <c r="F306" s="191"/>
      <c r="G306" s="191"/>
      <c r="H306" s="191"/>
      <c r="I306" s="191"/>
      <c r="J306" s="191"/>
    </row>
    <row r="307" spans="2:10" ht="16.7" customHeight="1" x14ac:dyDescent="0.25">
      <c r="B307" s="813" t="s">
        <v>522</v>
      </c>
      <c r="C307" s="806" t="s">
        <v>7</v>
      </c>
      <c r="D307" s="192" t="s">
        <v>1</v>
      </c>
      <c r="E307" s="189">
        <f>SUM(E308:E311)</f>
        <v>50000</v>
      </c>
      <c r="F307" s="189">
        <f t="shared" ref="F307:G307" si="17">SUM(F308:F311)</f>
        <v>50000</v>
      </c>
      <c r="G307" s="189">
        <f t="shared" si="17"/>
        <v>50000</v>
      </c>
      <c r="H307" s="189"/>
      <c r="I307" s="189"/>
      <c r="J307" s="189"/>
    </row>
    <row r="308" spans="2:10" ht="16.7" customHeight="1" x14ac:dyDescent="0.25">
      <c r="B308" s="814"/>
      <c r="C308" s="806" t="s">
        <v>7</v>
      </c>
      <c r="D308" s="190" t="s">
        <v>2</v>
      </c>
      <c r="E308" s="191">
        <f>'[2]Приложение 9 в минфин'!$D$245</f>
        <v>50000</v>
      </c>
      <c r="F308" s="191">
        <f>'[2]Приложение 9 в минфин'!$D$245</f>
        <v>50000</v>
      </c>
      <c r="G308" s="191">
        <f>'[2]Приложение 9 в минфин'!$D$245</f>
        <v>50000</v>
      </c>
      <c r="H308" s="191"/>
      <c r="I308" s="191"/>
      <c r="J308" s="191"/>
    </row>
    <row r="309" spans="2:10" ht="16.7" customHeight="1" x14ac:dyDescent="0.25">
      <c r="B309" s="814"/>
      <c r="C309" s="806" t="s">
        <v>7</v>
      </c>
      <c r="D309" s="190" t="s">
        <v>3</v>
      </c>
      <c r="E309" s="191"/>
      <c r="F309" s="191"/>
      <c r="G309" s="191"/>
      <c r="H309" s="191"/>
      <c r="I309" s="191"/>
      <c r="J309" s="191"/>
    </row>
    <row r="310" spans="2:10" ht="16.7" customHeight="1" x14ac:dyDescent="0.25">
      <c r="B310" s="814"/>
      <c r="C310" s="806" t="s">
        <v>7</v>
      </c>
      <c r="D310" s="190" t="s">
        <v>4</v>
      </c>
      <c r="E310" s="191"/>
      <c r="F310" s="191"/>
      <c r="G310" s="191"/>
      <c r="H310" s="191"/>
      <c r="I310" s="191"/>
      <c r="J310" s="191"/>
    </row>
    <row r="311" spans="2:10" ht="16.7" customHeight="1" x14ac:dyDescent="0.25">
      <c r="B311" s="815"/>
      <c r="C311" s="806" t="s">
        <v>7</v>
      </c>
      <c r="D311" s="190" t="s">
        <v>5</v>
      </c>
      <c r="E311" s="191"/>
      <c r="F311" s="191"/>
      <c r="G311" s="191"/>
      <c r="H311" s="191"/>
      <c r="I311" s="191"/>
      <c r="J311" s="191"/>
    </row>
    <row r="312" spans="2:10" ht="16.7" customHeight="1" x14ac:dyDescent="0.25">
      <c r="B312" s="813" t="s">
        <v>268</v>
      </c>
      <c r="C312" s="806" t="s">
        <v>7</v>
      </c>
      <c r="D312" s="192" t="s">
        <v>1</v>
      </c>
      <c r="E312" s="189">
        <f>SUM(E313:E316)</f>
        <v>3007.3</v>
      </c>
      <c r="F312" s="189">
        <f t="shared" ref="F312:G312" si="18">SUM(F313:F316)</f>
        <v>46988.1</v>
      </c>
      <c r="G312" s="189">
        <f t="shared" si="18"/>
        <v>12685.099999999999</v>
      </c>
      <c r="H312" s="189"/>
      <c r="I312" s="189"/>
      <c r="J312" s="189"/>
    </row>
    <row r="313" spans="2:10" ht="16.7" customHeight="1" x14ac:dyDescent="0.25">
      <c r="B313" s="814"/>
      <c r="C313" s="806" t="s">
        <v>7</v>
      </c>
      <c r="D313" s="190" t="s">
        <v>2</v>
      </c>
      <c r="E313" s="191"/>
      <c r="F313" s="191"/>
      <c r="G313" s="191"/>
      <c r="H313" s="191"/>
      <c r="I313" s="191"/>
      <c r="J313" s="191"/>
    </row>
    <row r="314" spans="2:10" ht="16.7" customHeight="1" x14ac:dyDescent="0.25">
      <c r="B314" s="814"/>
      <c r="C314" s="806" t="s">
        <v>7</v>
      </c>
      <c r="D314" s="190" t="s">
        <v>3</v>
      </c>
      <c r="E314" s="191">
        <f>'[2]Приложение 9 в минфин'!$D$250</f>
        <v>3007.3</v>
      </c>
      <c r="F314" s="191">
        <f>'[2]Приложение 9 в минфин'!$E$250</f>
        <v>46988.1</v>
      </c>
      <c r="G314" s="191">
        <f>'[2]Приложение 9 в минфин'!$F$250</f>
        <v>12685.099999999999</v>
      </c>
      <c r="H314" s="191"/>
      <c r="I314" s="191"/>
      <c r="J314" s="191"/>
    </row>
    <row r="315" spans="2:10" ht="16.7" customHeight="1" x14ac:dyDescent="0.25">
      <c r="B315" s="814"/>
      <c r="C315" s="806" t="s">
        <v>7</v>
      </c>
      <c r="D315" s="190" t="s">
        <v>4</v>
      </c>
      <c r="E315" s="191"/>
      <c r="F315" s="191"/>
      <c r="G315" s="191"/>
      <c r="H315" s="191"/>
      <c r="I315" s="191"/>
      <c r="J315" s="191"/>
    </row>
    <row r="316" spans="2:10" ht="16.7" customHeight="1" x14ac:dyDescent="0.25">
      <c r="B316" s="815"/>
      <c r="C316" s="806" t="s">
        <v>7</v>
      </c>
      <c r="D316" s="190" t="s">
        <v>5</v>
      </c>
      <c r="E316" s="191"/>
      <c r="F316" s="191"/>
      <c r="G316" s="191"/>
      <c r="H316" s="191"/>
      <c r="I316" s="191"/>
      <c r="J316" s="191"/>
    </row>
    <row r="317" spans="2:10" ht="16.7" customHeight="1" x14ac:dyDescent="0.25">
      <c r="B317" s="813" t="s">
        <v>523</v>
      </c>
      <c r="C317" s="806" t="s">
        <v>7</v>
      </c>
      <c r="D317" s="192" t="s">
        <v>1</v>
      </c>
      <c r="E317" s="189">
        <f>SUM(E318:E321)</f>
        <v>3007.3</v>
      </c>
      <c r="F317" s="189">
        <f t="shared" ref="F317:G317" si="19">SUM(F318:F321)</f>
        <v>301.2</v>
      </c>
      <c r="G317" s="189">
        <f t="shared" si="19"/>
        <v>300.8</v>
      </c>
      <c r="H317" s="189"/>
      <c r="I317" s="189"/>
      <c r="J317" s="189"/>
    </row>
    <row r="318" spans="2:10" ht="16.7" customHeight="1" x14ac:dyDescent="0.25">
      <c r="B318" s="814"/>
      <c r="C318" s="806" t="s">
        <v>7</v>
      </c>
      <c r="D318" s="190" t="s">
        <v>2</v>
      </c>
      <c r="E318" s="191"/>
      <c r="F318" s="191"/>
      <c r="G318" s="191"/>
      <c r="H318" s="191"/>
      <c r="I318" s="191"/>
      <c r="J318" s="191"/>
    </row>
    <row r="319" spans="2:10" ht="16.7" customHeight="1" x14ac:dyDescent="0.25">
      <c r="B319" s="814"/>
      <c r="C319" s="806" t="s">
        <v>7</v>
      </c>
      <c r="D319" s="190" t="s">
        <v>3</v>
      </c>
      <c r="E319" s="191">
        <f>'[2]Приложение 9 в минфин'!D250</f>
        <v>3007.3</v>
      </c>
      <c r="F319" s="191">
        <f>'[2]Приложение 9 в минфин'!$E$254</f>
        <v>301.2</v>
      </c>
      <c r="G319" s="191">
        <f>'[2]Приложение 9 в минфин'!$F$254</f>
        <v>300.8</v>
      </c>
      <c r="H319" s="191"/>
      <c r="I319" s="191"/>
      <c r="J319" s="191"/>
    </row>
    <row r="320" spans="2:10" ht="16.7" customHeight="1" x14ac:dyDescent="0.25">
      <c r="B320" s="814"/>
      <c r="C320" s="806" t="s">
        <v>7</v>
      </c>
      <c r="D320" s="190" t="s">
        <v>4</v>
      </c>
      <c r="E320" s="191"/>
      <c r="F320" s="191"/>
      <c r="G320" s="191"/>
      <c r="H320" s="191"/>
      <c r="I320" s="191"/>
      <c r="J320" s="191"/>
    </row>
    <row r="321" spans="2:10" ht="16.7" customHeight="1" x14ac:dyDescent="0.25">
      <c r="B321" s="815"/>
      <c r="C321" s="806" t="s">
        <v>7</v>
      </c>
      <c r="D321" s="190" t="s">
        <v>5</v>
      </c>
      <c r="E321" s="191"/>
      <c r="F321" s="191"/>
      <c r="G321" s="191"/>
      <c r="H321" s="191"/>
      <c r="I321" s="191"/>
      <c r="J321" s="191"/>
    </row>
    <row r="322" spans="2:10" ht="16.7" customHeight="1" x14ac:dyDescent="0.25">
      <c r="B322" s="813" t="s">
        <v>294</v>
      </c>
      <c r="C322" s="806" t="s">
        <v>7</v>
      </c>
      <c r="D322" s="192" t="s">
        <v>1</v>
      </c>
      <c r="E322" s="189"/>
      <c r="F322" s="189">
        <f t="shared" ref="F322:G322" si="20">SUM(F323:F326)</f>
        <v>46686.9</v>
      </c>
      <c r="G322" s="189">
        <f t="shared" si="20"/>
        <v>12384.3</v>
      </c>
      <c r="H322" s="189"/>
      <c r="I322" s="189"/>
      <c r="J322" s="189"/>
    </row>
    <row r="323" spans="2:10" ht="16.7" customHeight="1" x14ac:dyDescent="0.25">
      <c r="B323" s="814"/>
      <c r="C323" s="806" t="s">
        <v>7</v>
      </c>
      <c r="D323" s="190" t="s">
        <v>2</v>
      </c>
      <c r="E323" s="191"/>
      <c r="F323" s="191"/>
      <c r="G323" s="191"/>
      <c r="H323" s="191"/>
      <c r="I323" s="191"/>
      <c r="J323" s="191"/>
    </row>
    <row r="324" spans="2:10" ht="16.7" customHeight="1" x14ac:dyDescent="0.25">
      <c r="B324" s="814"/>
      <c r="C324" s="806" t="s">
        <v>7</v>
      </c>
      <c r="D324" s="190" t="s">
        <v>3</v>
      </c>
      <c r="E324" s="191"/>
      <c r="F324" s="191">
        <f>'[2]Приложение 9 в минфин'!$E$258</f>
        <v>46686.9</v>
      </c>
      <c r="G324" s="191">
        <f>'[2]Приложение 9 в минфин'!$F$258</f>
        <v>12384.3</v>
      </c>
      <c r="H324" s="191"/>
      <c r="I324" s="191"/>
      <c r="J324" s="191"/>
    </row>
    <row r="325" spans="2:10" ht="16.7" customHeight="1" x14ac:dyDescent="0.25">
      <c r="B325" s="814"/>
      <c r="C325" s="806" t="s">
        <v>7</v>
      </c>
      <c r="D325" s="190" t="s">
        <v>4</v>
      </c>
      <c r="E325" s="191"/>
      <c r="F325" s="191"/>
      <c r="G325" s="191"/>
      <c r="H325" s="191"/>
      <c r="I325" s="191"/>
      <c r="J325" s="191"/>
    </row>
    <row r="326" spans="2:10" ht="48.75" customHeight="1" x14ac:dyDescent="0.25">
      <c r="B326" s="815"/>
      <c r="C326" s="806" t="s">
        <v>7</v>
      </c>
      <c r="D326" s="190" t="s">
        <v>5</v>
      </c>
      <c r="E326" s="191"/>
      <c r="F326" s="191"/>
      <c r="G326" s="191"/>
      <c r="H326" s="191"/>
      <c r="I326" s="191"/>
      <c r="J326" s="191"/>
    </row>
    <row r="327" spans="2:10" x14ac:dyDescent="0.25">
      <c r="B327" s="813" t="s">
        <v>325</v>
      </c>
      <c r="C327" s="806" t="s">
        <v>7</v>
      </c>
      <c r="D327" s="192" t="s">
        <v>1</v>
      </c>
      <c r="E327" s="189">
        <f>SUM(E328:E331)</f>
        <v>4779</v>
      </c>
      <c r="F327" s="189">
        <f t="shared" ref="F327:G327" si="21">SUM(F328:F331)</f>
        <v>8456</v>
      </c>
      <c r="G327" s="189">
        <f t="shared" si="21"/>
        <v>10295</v>
      </c>
      <c r="H327" s="189"/>
      <c r="I327" s="189"/>
      <c r="J327" s="189"/>
    </row>
    <row r="328" spans="2:10" x14ac:dyDescent="0.25">
      <c r="B328" s="814"/>
      <c r="C328" s="806" t="s">
        <v>7</v>
      </c>
      <c r="D328" s="190" t="s">
        <v>2</v>
      </c>
      <c r="E328" s="191"/>
      <c r="F328" s="191"/>
      <c r="G328" s="191"/>
      <c r="H328" s="191"/>
      <c r="I328" s="191"/>
      <c r="J328" s="191"/>
    </row>
    <row r="329" spans="2:10" x14ac:dyDescent="0.25">
      <c r="B329" s="814"/>
      <c r="C329" s="806" t="s">
        <v>7</v>
      </c>
      <c r="D329" s="190" t="s">
        <v>3</v>
      </c>
      <c r="E329" s="191"/>
      <c r="F329" s="191"/>
      <c r="G329" s="191"/>
      <c r="H329" s="191"/>
      <c r="I329" s="191"/>
      <c r="J329" s="191"/>
    </row>
    <row r="330" spans="2:10" x14ac:dyDescent="0.25">
      <c r="B330" s="814"/>
      <c r="C330" s="806" t="s">
        <v>7</v>
      </c>
      <c r="D330" s="190" t="s">
        <v>4</v>
      </c>
      <c r="E330" s="191"/>
      <c r="F330" s="191"/>
      <c r="G330" s="191"/>
      <c r="H330" s="191"/>
      <c r="I330" s="191"/>
      <c r="J330" s="191"/>
    </row>
    <row r="331" spans="2:10" x14ac:dyDescent="0.25">
      <c r="B331" s="815"/>
      <c r="C331" s="806" t="s">
        <v>7</v>
      </c>
      <c r="D331" s="190" t="s">
        <v>5</v>
      </c>
      <c r="E331" s="191">
        <f>E336</f>
        <v>4779</v>
      </c>
      <c r="F331" s="191">
        <f t="shared" ref="F331:G331" si="22">F336</f>
        <v>8456</v>
      </c>
      <c r="G331" s="191">
        <f t="shared" si="22"/>
        <v>10295</v>
      </c>
      <c r="H331" s="191"/>
      <c r="I331" s="191"/>
      <c r="J331" s="191"/>
    </row>
    <row r="332" spans="2:10" x14ac:dyDescent="0.25">
      <c r="B332" s="813" t="s">
        <v>524</v>
      </c>
      <c r="C332" s="806" t="s">
        <v>7</v>
      </c>
      <c r="D332" s="192" t="s">
        <v>1</v>
      </c>
      <c r="E332" s="189">
        <f>SUM(E333:E336)</f>
        <v>4779</v>
      </c>
      <c r="F332" s="189">
        <f t="shared" ref="F332:G332" si="23">SUM(F333:F336)</f>
        <v>8456</v>
      </c>
      <c r="G332" s="189">
        <f t="shared" si="23"/>
        <v>10295</v>
      </c>
      <c r="H332" s="189"/>
      <c r="I332" s="189"/>
      <c r="J332" s="189"/>
    </row>
    <row r="333" spans="2:10" x14ac:dyDescent="0.25">
      <c r="B333" s="814"/>
      <c r="C333" s="806" t="s">
        <v>7</v>
      </c>
      <c r="D333" s="190" t="s">
        <v>2</v>
      </c>
      <c r="E333" s="191"/>
      <c r="F333" s="191"/>
      <c r="G333" s="191"/>
      <c r="H333" s="191"/>
      <c r="I333" s="191"/>
      <c r="J333" s="191"/>
    </row>
    <row r="334" spans="2:10" x14ac:dyDescent="0.25">
      <c r="B334" s="814"/>
      <c r="C334" s="806" t="s">
        <v>7</v>
      </c>
      <c r="D334" s="190" t="s">
        <v>3</v>
      </c>
      <c r="E334" s="191"/>
      <c r="F334" s="191"/>
      <c r="G334" s="191"/>
      <c r="H334" s="191"/>
      <c r="I334" s="191"/>
      <c r="J334" s="191"/>
    </row>
    <row r="335" spans="2:10" x14ac:dyDescent="0.25">
      <c r="B335" s="814"/>
      <c r="C335" s="806" t="s">
        <v>7</v>
      </c>
      <c r="D335" s="190" t="s">
        <v>4</v>
      </c>
      <c r="E335" s="191"/>
      <c r="F335" s="191"/>
      <c r="G335" s="191"/>
      <c r="H335" s="191"/>
      <c r="I335" s="191"/>
      <c r="J335" s="191"/>
    </row>
    <row r="336" spans="2:10" x14ac:dyDescent="0.25">
      <c r="B336" s="815"/>
      <c r="C336" s="806" t="s">
        <v>7</v>
      </c>
      <c r="D336" s="190" t="s">
        <v>5</v>
      </c>
      <c r="E336" s="191">
        <v>4779</v>
      </c>
      <c r="F336" s="191">
        <v>8456</v>
      </c>
      <c r="G336" s="191">
        <v>10295</v>
      </c>
      <c r="H336" s="191"/>
      <c r="I336" s="191"/>
      <c r="J336" s="191"/>
    </row>
    <row r="337" spans="2:10" ht="16.7" customHeight="1" x14ac:dyDescent="0.25">
      <c r="B337" s="803" t="s">
        <v>48</v>
      </c>
      <c r="C337" s="805" t="s">
        <v>0</v>
      </c>
      <c r="D337" s="188" t="s">
        <v>1</v>
      </c>
      <c r="E337" s="189">
        <f>SUM(E338:E341)</f>
        <v>800000</v>
      </c>
      <c r="F337" s="189">
        <f t="shared" ref="F337:G337" si="24">SUM(F338:F341)</f>
        <v>754468</v>
      </c>
      <c r="G337" s="189">
        <f t="shared" si="24"/>
        <v>800000</v>
      </c>
      <c r="H337" s="189"/>
      <c r="I337" s="189"/>
      <c r="J337" s="189"/>
    </row>
    <row r="338" spans="2:10" ht="16.7" customHeight="1" x14ac:dyDescent="0.25">
      <c r="B338" s="804" t="s">
        <v>48</v>
      </c>
      <c r="C338" s="806" t="s">
        <v>0</v>
      </c>
      <c r="D338" s="190" t="s">
        <v>2</v>
      </c>
      <c r="E338" s="191">
        <f>E343+E348</f>
        <v>800000</v>
      </c>
      <c r="F338" s="191">
        <f t="shared" ref="F338:G338" si="25">F343+F348</f>
        <v>754468</v>
      </c>
      <c r="G338" s="191">
        <f t="shared" si="25"/>
        <v>800000</v>
      </c>
      <c r="H338" s="191"/>
      <c r="I338" s="191"/>
      <c r="J338" s="191"/>
    </row>
    <row r="339" spans="2:10" ht="16.7" customHeight="1" x14ac:dyDescent="0.25">
      <c r="B339" s="804" t="s">
        <v>48</v>
      </c>
      <c r="C339" s="806" t="s">
        <v>0</v>
      </c>
      <c r="D339" s="190" t="s">
        <v>3</v>
      </c>
      <c r="E339" s="191"/>
      <c r="F339" s="191"/>
      <c r="G339" s="191"/>
      <c r="H339" s="191"/>
      <c r="I339" s="191"/>
      <c r="J339" s="191"/>
    </row>
    <row r="340" spans="2:10" ht="16.7" customHeight="1" x14ac:dyDescent="0.25">
      <c r="B340" s="804" t="s">
        <v>48</v>
      </c>
      <c r="C340" s="806" t="s">
        <v>0</v>
      </c>
      <c r="D340" s="190" t="s">
        <v>4</v>
      </c>
      <c r="E340" s="191"/>
      <c r="F340" s="191"/>
      <c r="G340" s="191"/>
      <c r="H340" s="191"/>
      <c r="I340" s="191"/>
      <c r="J340" s="191"/>
    </row>
    <row r="341" spans="2:10" ht="16.7" customHeight="1" x14ac:dyDescent="0.25">
      <c r="B341" s="804" t="s">
        <v>48</v>
      </c>
      <c r="C341" s="806" t="s">
        <v>0</v>
      </c>
      <c r="D341" s="190" t="s">
        <v>5</v>
      </c>
      <c r="E341" s="191"/>
      <c r="F341" s="191"/>
      <c r="G341" s="191"/>
      <c r="H341" s="191"/>
      <c r="I341" s="191"/>
      <c r="J341" s="191"/>
    </row>
    <row r="342" spans="2:10" ht="16.7" customHeight="1" x14ac:dyDescent="0.25">
      <c r="B342" s="804" t="s">
        <v>48</v>
      </c>
      <c r="C342" s="806" t="s">
        <v>7</v>
      </c>
      <c r="D342" s="192" t="s">
        <v>1</v>
      </c>
      <c r="E342" s="191"/>
      <c r="F342" s="189"/>
      <c r="G342" s="189"/>
      <c r="H342" s="189"/>
      <c r="I342" s="189"/>
      <c r="J342" s="189"/>
    </row>
    <row r="343" spans="2:10" ht="16.7" customHeight="1" x14ac:dyDescent="0.25">
      <c r="B343" s="804" t="s">
        <v>48</v>
      </c>
      <c r="C343" s="806" t="s">
        <v>7</v>
      </c>
      <c r="D343" s="190" t="s">
        <v>2</v>
      </c>
      <c r="E343" s="191"/>
      <c r="F343" s="191"/>
      <c r="G343" s="191"/>
      <c r="H343" s="191"/>
      <c r="I343" s="191"/>
      <c r="J343" s="191"/>
    </row>
    <row r="344" spans="2:10" ht="16.7" customHeight="1" x14ac:dyDescent="0.25">
      <c r="B344" s="804" t="s">
        <v>48</v>
      </c>
      <c r="C344" s="806" t="s">
        <v>7</v>
      </c>
      <c r="D344" s="190" t="s">
        <v>3</v>
      </c>
      <c r="E344" s="191"/>
      <c r="F344" s="191"/>
      <c r="G344" s="191"/>
      <c r="H344" s="191"/>
      <c r="I344" s="191"/>
      <c r="J344" s="191"/>
    </row>
    <row r="345" spans="2:10" ht="16.7" customHeight="1" x14ac:dyDescent="0.25">
      <c r="B345" s="804" t="s">
        <v>48</v>
      </c>
      <c r="C345" s="806" t="s">
        <v>7</v>
      </c>
      <c r="D345" s="190" t="s">
        <v>4</v>
      </c>
      <c r="E345" s="191"/>
      <c r="F345" s="191"/>
      <c r="G345" s="191"/>
      <c r="H345" s="191"/>
      <c r="I345" s="191"/>
      <c r="J345" s="191"/>
    </row>
    <row r="346" spans="2:10" ht="16.7" customHeight="1" x14ac:dyDescent="0.25">
      <c r="B346" s="804" t="s">
        <v>48</v>
      </c>
      <c r="C346" s="806" t="s">
        <v>7</v>
      </c>
      <c r="D346" s="190" t="s">
        <v>5</v>
      </c>
      <c r="E346" s="191"/>
      <c r="F346" s="191"/>
      <c r="G346" s="191"/>
      <c r="H346" s="191"/>
      <c r="I346" s="191"/>
      <c r="J346" s="191"/>
    </row>
    <row r="347" spans="2:10" ht="16.7" customHeight="1" x14ac:dyDescent="0.25">
      <c r="B347" s="804" t="s">
        <v>48</v>
      </c>
      <c r="C347" s="806" t="s">
        <v>9</v>
      </c>
      <c r="D347" s="192" t="s">
        <v>1</v>
      </c>
      <c r="E347" s="189">
        <f>SUM(E348:E351)</f>
        <v>800000</v>
      </c>
      <c r="F347" s="189">
        <f t="shared" ref="F347:G347" si="26">SUM(F348:F351)</f>
        <v>754468</v>
      </c>
      <c r="G347" s="189">
        <f t="shared" si="26"/>
        <v>800000</v>
      </c>
      <c r="H347" s="189"/>
      <c r="I347" s="189"/>
      <c r="J347" s="189"/>
    </row>
    <row r="348" spans="2:10" ht="16.7" customHeight="1" x14ac:dyDescent="0.25">
      <c r="B348" s="804" t="s">
        <v>48</v>
      </c>
      <c r="C348" s="806" t="s">
        <v>9</v>
      </c>
      <c r="D348" s="190" t="s">
        <v>2</v>
      </c>
      <c r="E348" s="191">
        <f>E363</f>
        <v>800000</v>
      </c>
      <c r="F348" s="191">
        <f t="shared" ref="F348:G348" si="27">F363</f>
        <v>754468</v>
      </c>
      <c r="G348" s="191">
        <f t="shared" si="27"/>
        <v>800000</v>
      </c>
      <c r="H348" s="191"/>
      <c r="I348" s="191"/>
      <c r="J348" s="191"/>
    </row>
    <row r="349" spans="2:10" ht="16.7" customHeight="1" x14ac:dyDescent="0.25">
      <c r="B349" s="804" t="s">
        <v>48</v>
      </c>
      <c r="C349" s="806" t="s">
        <v>9</v>
      </c>
      <c r="D349" s="190" t="s">
        <v>3</v>
      </c>
      <c r="E349" s="191"/>
      <c r="F349" s="191"/>
      <c r="G349" s="191"/>
      <c r="H349" s="191"/>
      <c r="I349" s="191"/>
      <c r="J349" s="191"/>
    </row>
    <row r="350" spans="2:10" ht="16.7" customHeight="1" x14ac:dyDescent="0.25">
      <c r="B350" s="804" t="s">
        <v>48</v>
      </c>
      <c r="C350" s="806" t="s">
        <v>9</v>
      </c>
      <c r="D350" s="190" t="s">
        <v>4</v>
      </c>
      <c r="E350" s="191"/>
      <c r="F350" s="191"/>
      <c r="G350" s="191"/>
      <c r="H350" s="191"/>
      <c r="I350" s="191"/>
      <c r="J350" s="191"/>
    </row>
    <row r="351" spans="2:10" ht="16.7" customHeight="1" x14ac:dyDescent="0.25">
      <c r="B351" s="804" t="s">
        <v>48</v>
      </c>
      <c r="C351" s="806" t="s">
        <v>9</v>
      </c>
      <c r="D351" s="190" t="s">
        <v>5</v>
      </c>
      <c r="E351" s="191"/>
      <c r="F351" s="191"/>
      <c r="G351" s="191"/>
      <c r="H351" s="191"/>
      <c r="I351" s="191"/>
      <c r="J351" s="191"/>
    </row>
    <row r="352" spans="2:10" ht="16.7" customHeight="1" x14ac:dyDescent="0.25">
      <c r="B352" s="804" t="s">
        <v>49</v>
      </c>
      <c r="C352" s="806" t="s">
        <v>7</v>
      </c>
      <c r="D352" s="192" t="s">
        <v>1</v>
      </c>
      <c r="E352" s="189"/>
      <c r="F352" s="189"/>
      <c r="G352" s="189"/>
      <c r="H352" s="189"/>
      <c r="I352" s="189"/>
      <c r="J352" s="189"/>
    </row>
    <row r="353" spans="2:10" ht="16.7" customHeight="1" x14ac:dyDescent="0.25">
      <c r="B353" s="804" t="s">
        <v>49</v>
      </c>
      <c r="C353" s="806" t="s">
        <v>7</v>
      </c>
      <c r="D353" s="190" t="s">
        <v>2</v>
      </c>
      <c r="E353" s="191"/>
      <c r="F353" s="191"/>
      <c r="G353" s="191"/>
      <c r="H353" s="191"/>
      <c r="I353" s="191"/>
      <c r="J353" s="191"/>
    </row>
    <row r="354" spans="2:10" ht="16.7" customHeight="1" x14ac:dyDescent="0.25">
      <c r="B354" s="804" t="s">
        <v>49</v>
      </c>
      <c r="C354" s="806" t="s">
        <v>7</v>
      </c>
      <c r="D354" s="190" t="s">
        <v>3</v>
      </c>
      <c r="E354" s="191"/>
      <c r="F354" s="191"/>
      <c r="G354" s="191"/>
      <c r="H354" s="191"/>
      <c r="I354" s="191"/>
      <c r="J354" s="191"/>
    </row>
    <row r="355" spans="2:10" ht="16.7" customHeight="1" x14ac:dyDescent="0.25">
      <c r="B355" s="804" t="s">
        <v>49</v>
      </c>
      <c r="C355" s="806" t="s">
        <v>7</v>
      </c>
      <c r="D355" s="190" t="s">
        <v>4</v>
      </c>
      <c r="E355" s="191"/>
      <c r="F355" s="191"/>
      <c r="G355" s="191"/>
      <c r="H355" s="191"/>
      <c r="I355" s="191"/>
      <c r="J355" s="191"/>
    </row>
    <row r="356" spans="2:10" ht="16.7" customHeight="1" x14ac:dyDescent="0.25">
      <c r="B356" s="804" t="s">
        <v>49</v>
      </c>
      <c r="C356" s="806" t="s">
        <v>7</v>
      </c>
      <c r="D356" s="190" t="s">
        <v>5</v>
      </c>
      <c r="E356" s="191"/>
      <c r="F356" s="191"/>
      <c r="G356" s="191"/>
      <c r="H356" s="191"/>
      <c r="I356" s="191"/>
      <c r="J356" s="191"/>
    </row>
    <row r="357" spans="2:10" ht="16.7" customHeight="1" x14ac:dyDescent="0.25">
      <c r="B357" s="804" t="s">
        <v>50</v>
      </c>
      <c r="C357" s="806" t="s">
        <v>7</v>
      </c>
      <c r="D357" s="192" t="s">
        <v>1</v>
      </c>
      <c r="E357" s="189"/>
      <c r="F357" s="189"/>
      <c r="G357" s="189"/>
      <c r="H357" s="189"/>
      <c r="I357" s="189"/>
      <c r="J357" s="189"/>
    </row>
    <row r="358" spans="2:10" ht="16.7" customHeight="1" x14ac:dyDescent="0.25">
      <c r="B358" s="804" t="s">
        <v>50</v>
      </c>
      <c r="C358" s="806" t="s">
        <v>7</v>
      </c>
      <c r="D358" s="190" t="s">
        <v>2</v>
      </c>
      <c r="E358" s="191"/>
      <c r="F358" s="191"/>
      <c r="G358" s="191"/>
      <c r="H358" s="191"/>
      <c r="I358" s="191"/>
      <c r="J358" s="191"/>
    </row>
    <row r="359" spans="2:10" ht="16.7" customHeight="1" x14ac:dyDescent="0.25">
      <c r="B359" s="804" t="s">
        <v>50</v>
      </c>
      <c r="C359" s="806" t="s">
        <v>7</v>
      </c>
      <c r="D359" s="190" t="s">
        <v>3</v>
      </c>
      <c r="E359" s="191"/>
      <c r="F359" s="191"/>
      <c r="G359" s="191"/>
      <c r="H359" s="191"/>
      <c r="I359" s="191"/>
      <c r="J359" s="191"/>
    </row>
    <row r="360" spans="2:10" ht="16.7" customHeight="1" x14ac:dyDescent="0.25">
      <c r="B360" s="804" t="s">
        <v>50</v>
      </c>
      <c r="C360" s="806" t="s">
        <v>7</v>
      </c>
      <c r="D360" s="190" t="s">
        <v>4</v>
      </c>
      <c r="E360" s="191"/>
      <c r="F360" s="191"/>
      <c r="G360" s="191"/>
      <c r="H360" s="191"/>
      <c r="I360" s="191"/>
      <c r="J360" s="191"/>
    </row>
    <row r="361" spans="2:10" ht="16.7" customHeight="1" x14ac:dyDescent="0.25">
      <c r="B361" s="804" t="s">
        <v>50</v>
      </c>
      <c r="C361" s="806" t="s">
        <v>7</v>
      </c>
      <c r="D361" s="190" t="s">
        <v>5</v>
      </c>
      <c r="E361" s="191"/>
      <c r="F361" s="191"/>
      <c r="G361" s="191"/>
      <c r="H361" s="191"/>
      <c r="I361" s="191"/>
      <c r="J361" s="191"/>
    </row>
    <row r="362" spans="2:10" ht="16.7" customHeight="1" x14ac:dyDescent="0.25">
      <c r="B362" s="804" t="s">
        <v>525</v>
      </c>
      <c r="C362" s="806" t="s">
        <v>9</v>
      </c>
      <c r="D362" s="192" t="s">
        <v>1</v>
      </c>
      <c r="E362" s="189">
        <f>SUM(E363:E366)</f>
        <v>800000</v>
      </c>
      <c r="F362" s="189">
        <f t="shared" ref="F362:G362" si="28">SUM(F363:F366)</f>
        <v>754468</v>
      </c>
      <c r="G362" s="189">
        <f t="shared" si="28"/>
        <v>800000</v>
      </c>
      <c r="H362" s="189"/>
      <c r="I362" s="189"/>
      <c r="J362" s="189"/>
    </row>
    <row r="363" spans="2:10" ht="16.7" customHeight="1" x14ac:dyDescent="0.25">
      <c r="B363" s="804" t="s">
        <v>51</v>
      </c>
      <c r="C363" s="806" t="s">
        <v>9</v>
      </c>
      <c r="D363" s="190" t="s">
        <v>2</v>
      </c>
      <c r="E363" s="191">
        <f>E368</f>
        <v>800000</v>
      </c>
      <c r="F363" s="191">
        <f t="shared" ref="F363:G363" si="29">F368</f>
        <v>754468</v>
      </c>
      <c r="G363" s="191">
        <f t="shared" si="29"/>
        <v>800000</v>
      </c>
      <c r="H363" s="191"/>
      <c r="I363" s="191"/>
      <c r="J363" s="191"/>
    </row>
    <row r="364" spans="2:10" ht="16.7" customHeight="1" x14ac:dyDescent="0.25">
      <c r="B364" s="804" t="s">
        <v>51</v>
      </c>
      <c r="C364" s="806" t="s">
        <v>9</v>
      </c>
      <c r="D364" s="190" t="s">
        <v>3</v>
      </c>
      <c r="E364" s="191"/>
      <c r="F364" s="191"/>
      <c r="G364" s="191"/>
      <c r="H364" s="191"/>
      <c r="I364" s="191"/>
      <c r="J364" s="191"/>
    </row>
    <row r="365" spans="2:10" ht="16.7" customHeight="1" x14ac:dyDescent="0.25">
      <c r="B365" s="804" t="s">
        <v>51</v>
      </c>
      <c r="C365" s="806" t="s">
        <v>9</v>
      </c>
      <c r="D365" s="190" t="s">
        <v>4</v>
      </c>
      <c r="E365" s="191"/>
      <c r="F365" s="191"/>
      <c r="G365" s="191"/>
      <c r="H365" s="191"/>
      <c r="I365" s="191"/>
      <c r="J365" s="191"/>
    </row>
    <row r="366" spans="2:10" ht="16.7" customHeight="1" x14ac:dyDescent="0.25">
      <c r="B366" s="804" t="s">
        <v>51</v>
      </c>
      <c r="C366" s="806" t="s">
        <v>9</v>
      </c>
      <c r="D366" s="190" t="s">
        <v>5</v>
      </c>
      <c r="E366" s="191"/>
      <c r="F366" s="191"/>
      <c r="G366" s="191"/>
      <c r="H366" s="191"/>
      <c r="I366" s="191"/>
      <c r="J366" s="191"/>
    </row>
    <row r="367" spans="2:10" ht="16.7" customHeight="1" x14ac:dyDescent="0.25">
      <c r="B367" s="804" t="s">
        <v>52</v>
      </c>
      <c r="C367" s="806" t="s">
        <v>9</v>
      </c>
      <c r="D367" s="192" t="s">
        <v>1</v>
      </c>
      <c r="E367" s="189">
        <f>SUM(E368:E371)</f>
        <v>800000</v>
      </c>
      <c r="F367" s="189">
        <f t="shared" ref="F367:G367" si="30">SUM(F368:F371)</f>
        <v>754468</v>
      </c>
      <c r="G367" s="189">
        <f t="shared" si="30"/>
        <v>800000</v>
      </c>
      <c r="H367" s="189"/>
      <c r="I367" s="189"/>
      <c r="J367" s="189"/>
    </row>
    <row r="368" spans="2:10" ht="16.7" customHeight="1" x14ac:dyDescent="0.25">
      <c r="B368" s="804" t="s">
        <v>52</v>
      </c>
      <c r="C368" s="806" t="s">
        <v>9</v>
      </c>
      <c r="D368" s="190" t="s">
        <v>2</v>
      </c>
      <c r="E368" s="191">
        <f>'[2]Приложение 9 в минфин'!D281</f>
        <v>800000</v>
      </c>
      <c r="F368" s="191">
        <f>'[2]Приложение 9 в минфин'!E281</f>
        <v>754468</v>
      </c>
      <c r="G368" s="191">
        <f>'[2]Приложение 9 в минфин'!F281</f>
        <v>800000</v>
      </c>
      <c r="H368" s="191"/>
      <c r="I368" s="191"/>
      <c r="J368" s="191"/>
    </row>
    <row r="369" spans="2:10" ht="16.7" customHeight="1" x14ac:dyDescent="0.25">
      <c r="B369" s="804" t="s">
        <v>52</v>
      </c>
      <c r="C369" s="806" t="s">
        <v>9</v>
      </c>
      <c r="D369" s="190" t="s">
        <v>3</v>
      </c>
      <c r="E369" s="191"/>
      <c r="F369" s="191"/>
      <c r="G369" s="191"/>
      <c r="H369" s="191"/>
      <c r="I369" s="191"/>
      <c r="J369" s="191"/>
    </row>
    <row r="370" spans="2:10" ht="16.7" customHeight="1" x14ac:dyDescent="0.25">
      <c r="B370" s="804" t="s">
        <v>52</v>
      </c>
      <c r="C370" s="806" t="s">
        <v>9</v>
      </c>
      <c r="D370" s="190" t="s">
        <v>4</v>
      </c>
      <c r="E370" s="191"/>
      <c r="F370" s="191"/>
      <c r="G370" s="191"/>
      <c r="H370" s="191"/>
      <c r="I370" s="191"/>
      <c r="J370" s="191"/>
    </row>
    <row r="371" spans="2:10" ht="16.7" customHeight="1" x14ac:dyDescent="0.25">
      <c r="B371" s="804" t="s">
        <v>52</v>
      </c>
      <c r="C371" s="806" t="s">
        <v>9</v>
      </c>
      <c r="D371" s="190" t="s">
        <v>5</v>
      </c>
      <c r="E371" s="191"/>
      <c r="F371" s="191"/>
      <c r="G371" s="191"/>
      <c r="H371" s="191"/>
      <c r="I371" s="191"/>
      <c r="J371" s="191"/>
    </row>
    <row r="372" spans="2:10" ht="16.7" customHeight="1" x14ac:dyDescent="0.25">
      <c r="B372" s="807" t="s">
        <v>450</v>
      </c>
      <c r="C372" s="805" t="s">
        <v>0</v>
      </c>
      <c r="D372" s="188" t="s">
        <v>1</v>
      </c>
      <c r="E372" s="189">
        <f>SUM(E373:E376)</f>
        <v>402668.1</v>
      </c>
      <c r="F372" s="189">
        <f t="shared" ref="F372:G372" si="31">SUM(F373:F376)</f>
        <v>799817</v>
      </c>
      <c r="G372" s="189">
        <f t="shared" si="31"/>
        <v>1115440.6000000001</v>
      </c>
      <c r="H372" s="189">
        <v>104178.2</v>
      </c>
      <c r="I372" s="189">
        <v>104178.2</v>
      </c>
      <c r="J372" s="189">
        <v>104178.2</v>
      </c>
    </row>
    <row r="373" spans="2:10" ht="16.7" customHeight="1" x14ac:dyDescent="0.25">
      <c r="B373" s="808"/>
      <c r="C373" s="806" t="s">
        <v>0</v>
      </c>
      <c r="D373" s="190" t="s">
        <v>2</v>
      </c>
      <c r="E373" s="191">
        <f>E378</f>
        <v>107846.2</v>
      </c>
      <c r="F373" s="191">
        <f t="shared" ref="F373:G374" si="32">F378</f>
        <v>56178.2</v>
      </c>
      <c r="G373" s="191">
        <f t="shared" si="32"/>
        <v>56178.2</v>
      </c>
      <c r="H373" s="191">
        <v>56178.2</v>
      </c>
      <c r="I373" s="191">
        <v>56178.2</v>
      </c>
      <c r="J373" s="191">
        <v>56178.2</v>
      </c>
    </row>
    <row r="374" spans="2:10" ht="16.7" customHeight="1" x14ac:dyDescent="0.25">
      <c r="B374" s="808"/>
      <c r="C374" s="806" t="s">
        <v>0</v>
      </c>
      <c r="D374" s="190" t="s">
        <v>3</v>
      </c>
      <c r="E374" s="191">
        <f>E379</f>
        <v>48000</v>
      </c>
      <c r="F374" s="191">
        <f t="shared" si="32"/>
        <v>48000</v>
      </c>
      <c r="G374" s="191">
        <f t="shared" si="32"/>
        <v>48000</v>
      </c>
      <c r="H374" s="191">
        <v>48000</v>
      </c>
      <c r="I374" s="191">
        <v>48000</v>
      </c>
      <c r="J374" s="191">
        <v>48000</v>
      </c>
    </row>
    <row r="375" spans="2:10" ht="16.7" customHeight="1" x14ac:dyDescent="0.25">
      <c r="B375" s="808"/>
      <c r="C375" s="806" t="s">
        <v>0</v>
      </c>
      <c r="D375" s="190" t="s">
        <v>4</v>
      </c>
      <c r="E375" s="191"/>
      <c r="F375" s="191"/>
      <c r="G375" s="191"/>
      <c r="H375" s="191"/>
      <c r="I375" s="191"/>
      <c r="J375" s="191"/>
    </row>
    <row r="376" spans="2:10" ht="16.7" customHeight="1" x14ac:dyDescent="0.25">
      <c r="B376" s="808"/>
      <c r="C376" s="806" t="s">
        <v>0</v>
      </c>
      <c r="D376" s="190" t="s">
        <v>5</v>
      </c>
      <c r="E376" s="191">
        <f>E381+E386</f>
        <v>246821.9</v>
      </c>
      <c r="F376" s="191">
        <f t="shared" ref="F376:G376" si="33">F381+F386</f>
        <v>695638.8</v>
      </c>
      <c r="G376" s="191">
        <f t="shared" si="33"/>
        <v>1011262.4</v>
      </c>
      <c r="H376" s="191"/>
      <c r="I376" s="191"/>
      <c r="J376" s="191"/>
    </row>
    <row r="377" spans="2:10" ht="16.7" customHeight="1" x14ac:dyDescent="0.25">
      <c r="B377" s="808"/>
      <c r="C377" s="806" t="s">
        <v>7</v>
      </c>
      <c r="D377" s="192" t="s">
        <v>1</v>
      </c>
      <c r="E377" s="189">
        <f>SUM(E378:E381)</f>
        <v>155846.20000000001</v>
      </c>
      <c r="F377" s="189">
        <f>SUM(F378:F381)</f>
        <v>104178.2</v>
      </c>
      <c r="G377" s="189">
        <f>SUM(G378:G381)</f>
        <v>104178.2</v>
      </c>
      <c r="H377" s="189">
        <v>104178.2</v>
      </c>
      <c r="I377" s="189">
        <v>104178.2</v>
      </c>
      <c r="J377" s="189">
        <v>104178.2</v>
      </c>
    </row>
    <row r="378" spans="2:10" ht="16.7" customHeight="1" x14ac:dyDescent="0.25">
      <c r="B378" s="808"/>
      <c r="C378" s="806" t="s">
        <v>7</v>
      </c>
      <c r="D378" s="190" t="s">
        <v>2</v>
      </c>
      <c r="E378" s="191">
        <f>E388+E398</f>
        <v>107846.2</v>
      </c>
      <c r="F378" s="191">
        <f t="shared" ref="F378:G379" si="34">F388+F398</f>
        <v>56178.2</v>
      </c>
      <c r="G378" s="191">
        <f t="shared" si="34"/>
        <v>56178.2</v>
      </c>
      <c r="H378" s="191">
        <v>56178.2</v>
      </c>
      <c r="I378" s="191">
        <v>56178.2</v>
      </c>
      <c r="J378" s="191">
        <v>56178.2</v>
      </c>
    </row>
    <row r="379" spans="2:10" ht="16.7" customHeight="1" x14ac:dyDescent="0.25">
      <c r="B379" s="808"/>
      <c r="C379" s="806" t="s">
        <v>7</v>
      </c>
      <c r="D379" s="190" t="s">
        <v>3</v>
      </c>
      <c r="E379" s="191">
        <f>E389+E399</f>
        <v>48000</v>
      </c>
      <c r="F379" s="191">
        <f>F389+F399</f>
        <v>48000</v>
      </c>
      <c r="G379" s="191">
        <f t="shared" si="34"/>
        <v>48000</v>
      </c>
      <c r="H379" s="191">
        <v>48000</v>
      </c>
      <c r="I379" s="191">
        <v>48000</v>
      </c>
      <c r="J379" s="191">
        <v>48000</v>
      </c>
    </row>
    <row r="380" spans="2:10" ht="16.7" customHeight="1" x14ac:dyDescent="0.25">
      <c r="B380" s="808"/>
      <c r="C380" s="806" t="s">
        <v>7</v>
      </c>
      <c r="D380" s="190" t="s">
        <v>4</v>
      </c>
      <c r="E380" s="191"/>
      <c r="F380" s="191"/>
      <c r="G380" s="191"/>
      <c r="H380" s="191"/>
      <c r="I380" s="191"/>
      <c r="J380" s="191"/>
    </row>
    <row r="381" spans="2:10" ht="16.7" customHeight="1" x14ac:dyDescent="0.25">
      <c r="B381" s="808"/>
      <c r="C381" s="806" t="s">
        <v>7</v>
      </c>
      <c r="D381" s="190" t="s">
        <v>5</v>
      </c>
      <c r="E381" s="191"/>
      <c r="F381" s="191"/>
      <c r="G381" s="191"/>
      <c r="H381" s="191"/>
      <c r="I381" s="191"/>
      <c r="J381" s="191"/>
    </row>
    <row r="382" spans="2:10" ht="16.7" customHeight="1" x14ac:dyDescent="0.25">
      <c r="B382" s="808"/>
      <c r="C382" s="806" t="s">
        <v>6</v>
      </c>
      <c r="D382" s="192" t="s">
        <v>1</v>
      </c>
      <c r="E382" s="189">
        <f>E386</f>
        <v>246821.9</v>
      </c>
      <c r="F382" s="189">
        <f t="shared" ref="F382:G382" si="35">F386</f>
        <v>695638.8</v>
      </c>
      <c r="G382" s="189">
        <f t="shared" si="35"/>
        <v>1011262.4</v>
      </c>
      <c r="H382" s="191"/>
      <c r="I382" s="191"/>
      <c r="J382" s="191"/>
    </row>
    <row r="383" spans="2:10" ht="16.7" customHeight="1" x14ac:dyDescent="0.25">
      <c r="B383" s="808"/>
      <c r="C383" s="806" t="s">
        <v>6</v>
      </c>
      <c r="D383" s="190" t="s">
        <v>2</v>
      </c>
      <c r="E383" s="191"/>
      <c r="F383" s="191"/>
      <c r="G383" s="191"/>
      <c r="H383" s="191"/>
      <c r="I383" s="191"/>
      <c r="J383" s="191"/>
    </row>
    <row r="384" spans="2:10" ht="16.7" customHeight="1" x14ac:dyDescent="0.25">
      <c r="B384" s="808"/>
      <c r="C384" s="806" t="s">
        <v>6</v>
      </c>
      <c r="D384" s="190" t="s">
        <v>3</v>
      </c>
      <c r="E384" s="191"/>
      <c r="F384" s="191"/>
      <c r="G384" s="191"/>
      <c r="H384" s="191"/>
      <c r="I384" s="191"/>
      <c r="J384" s="191"/>
    </row>
    <row r="385" spans="2:10" ht="16.7" customHeight="1" x14ac:dyDescent="0.25">
      <c r="B385" s="808"/>
      <c r="C385" s="806" t="s">
        <v>6</v>
      </c>
      <c r="D385" s="190" t="s">
        <v>4</v>
      </c>
      <c r="E385" s="191"/>
      <c r="F385" s="191"/>
      <c r="G385" s="191"/>
      <c r="H385" s="191"/>
      <c r="I385" s="191"/>
      <c r="J385" s="191"/>
    </row>
    <row r="386" spans="2:10" ht="16.7" customHeight="1" x14ac:dyDescent="0.25">
      <c r="B386" s="809"/>
      <c r="C386" s="806" t="s">
        <v>6</v>
      </c>
      <c r="D386" s="190" t="s">
        <v>5</v>
      </c>
      <c r="E386" s="191">
        <f>E426</f>
        <v>246821.9</v>
      </c>
      <c r="F386" s="191">
        <f t="shared" ref="F386:G386" si="36">F426</f>
        <v>695638.8</v>
      </c>
      <c r="G386" s="191">
        <f t="shared" si="36"/>
        <v>1011262.4</v>
      </c>
      <c r="H386" s="191"/>
      <c r="I386" s="191"/>
      <c r="J386" s="191"/>
    </row>
    <row r="387" spans="2:10" ht="16.7" customHeight="1" x14ac:dyDescent="0.25">
      <c r="B387" s="804" t="s">
        <v>53</v>
      </c>
      <c r="C387" s="806" t="s">
        <v>7</v>
      </c>
      <c r="D387" s="192" t="s">
        <v>1</v>
      </c>
      <c r="E387" s="189">
        <f>SUM(E388:E391)</f>
        <v>89000</v>
      </c>
      <c r="F387" s="189">
        <f t="shared" ref="F387:G387" si="37">SUM(F388:F391)</f>
        <v>89000</v>
      </c>
      <c r="G387" s="189">
        <f t="shared" si="37"/>
        <v>89000</v>
      </c>
      <c r="H387" s="189">
        <v>89000</v>
      </c>
      <c r="I387" s="189">
        <v>89000</v>
      </c>
      <c r="J387" s="189">
        <v>89000</v>
      </c>
    </row>
    <row r="388" spans="2:10" ht="16.7" customHeight="1" x14ac:dyDescent="0.25">
      <c r="B388" s="804"/>
      <c r="C388" s="806" t="s">
        <v>7</v>
      </c>
      <c r="D388" s="190" t="s">
        <v>2</v>
      </c>
      <c r="E388" s="191">
        <f>E393</f>
        <v>41000</v>
      </c>
      <c r="F388" s="191">
        <f t="shared" ref="F388:G389" si="38">F393</f>
        <v>41000</v>
      </c>
      <c r="G388" s="191">
        <f t="shared" si="38"/>
        <v>41000</v>
      </c>
      <c r="H388" s="191">
        <v>41000</v>
      </c>
      <c r="I388" s="191">
        <v>41000</v>
      </c>
      <c r="J388" s="191">
        <v>41000</v>
      </c>
    </row>
    <row r="389" spans="2:10" ht="16.7" customHeight="1" x14ac:dyDescent="0.25">
      <c r="B389" s="804"/>
      <c r="C389" s="806" t="s">
        <v>7</v>
      </c>
      <c r="D389" s="190" t="s">
        <v>3</v>
      </c>
      <c r="E389" s="191">
        <f>E394</f>
        <v>48000</v>
      </c>
      <c r="F389" s="191">
        <f t="shared" si="38"/>
        <v>48000</v>
      </c>
      <c r="G389" s="191">
        <f t="shared" si="38"/>
        <v>48000</v>
      </c>
      <c r="H389" s="191">
        <v>48000</v>
      </c>
      <c r="I389" s="191">
        <v>48000</v>
      </c>
      <c r="J389" s="191">
        <v>48000</v>
      </c>
    </row>
    <row r="390" spans="2:10" ht="16.7" customHeight="1" x14ac:dyDescent="0.25">
      <c r="B390" s="804"/>
      <c r="C390" s="806" t="s">
        <v>7</v>
      </c>
      <c r="D390" s="190" t="s">
        <v>4</v>
      </c>
      <c r="E390" s="191"/>
      <c r="F390" s="191"/>
      <c r="G390" s="191"/>
      <c r="H390" s="191"/>
      <c r="I390" s="191"/>
      <c r="J390" s="191"/>
    </row>
    <row r="391" spans="2:10" ht="16.7" customHeight="1" x14ac:dyDescent="0.25">
      <c r="B391" s="804"/>
      <c r="C391" s="806" t="s">
        <v>7</v>
      </c>
      <c r="D391" s="190" t="s">
        <v>5</v>
      </c>
      <c r="E391" s="191"/>
      <c r="F391" s="191"/>
      <c r="G391" s="191"/>
      <c r="H391" s="191"/>
      <c r="I391" s="191"/>
      <c r="J391" s="191"/>
    </row>
    <row r="392" spans="2:10" ht="16.7" customHeight="1" x14ac:dyDescent="0.25">
      <c r="B392" s="804" t="s">
        <v>55</v>
      </c>
      <c r="C392" s="806" t="s">
        <v>7</v>
      </c>
      <c r="D392" s="192" t="s">
        <v>1</v>
      </c>
      <c r="E392" s="189">
        <f>SUM(E393:E396)</f>
        <v>89000</v>
      </c>
      <c r="F392" s="189">
        <f t="shared" ref="F392:G392" si="39">SUM(F393:F396)</f>
        <v>89000</v>
      </c>
      <c r="G392" s="189">
        <f t="shared" si="39"/>
        <v>89000</v>
      </c>
      <c r="H392" s="189">
        <v>89000</v>
      </c>
      <c r="I392" s="189">
        <v>89000</v>
      </c>
      <c r="J392" s="189">
        <v>89000</v>
      </c>
    </row>
    <row r="393" spans="2:10" ht="16.7" customHeight="1" x14ac:dyDescent="0.25">
      <c r="B393" s="804" t="s">
        <v>55</v>
      </c>
      <c r="C393" s="806" t="s">
        <v>7</v>
      </c>
      <c r="D393" s="190" t="s">
        <v>2</v>
      </c>
      <c r="E393" s="191">
        <f>'[2]Приложение 9 в минфин'!D297</f>
        <v>41000</v>
      </c>
      <c r="F393" s="191">
        <f>'[2]Приложение 9 в минфин'!E297</f>
        <v>41000</v>
      </c>
      <c r="G393" s="191">
        <f>'[2]Приложение 9 в минфин'!F297</f>
        <v>41000</v>
      </c>
      <c r="H393" s="191">
        <v>41000</v>
      </c>
      <c r="I393" s="191">
        <v>41000</v>
      </c>
      <c r="J393" s="191">
        <v>41000</v>
      </c>
    </row>
    <row r="394" spans="2:10" ht="16.7" customHeight="1" x14ac:dyDescent="0.25">
      <c r="B394" s="804" t="s">
        <v>55</v>
      </c>
      <c r="C394" s="806" t="s">
        <v>7</v>
      </c>
      <c r="D394" s="190" t="s">
        <v>3</v>
      </c>
      <c r="E394" s="191">
        <f>'[2]Приложение 9 в минфин'!D298</f>
        <v>48000</v>
      </c>
      <c r="F394" s="191">
        <f>'[2]Приложение 9 в минфин'!E298</f>
        <v>48000</v>
      </c>
      <c r="G394" s="191">
        <f>'[2]Приложение 9 в минфин'!F298</f>
        <v>48000</v>
      </c>
      <c r="H394" s="191">
        <v>48000</v>
      </c>
      <c r="I394" s="191">
        <v>48000</v>
      </c>
      <c r="J394" s="191">
        <v>48000</v>
      </c>
    </row>
    <row r="395" spans="2:10" ht="16.7" customHeight="1" x14ac:dyDescent="0.25">
      <c r="B395" s="804" t="s">
        <v>55</v>
      </c>
      <c r="C395" s="806" t="s">
        <v>7</v>
      </c>
      <c r="D395" s="190" t="s">
        <v>4</v>
      </c>
      <c r="E395" s="191"/>
      <c r="F395" s="191"/>
      <c r="G395" s="191"/>
      <c r="H395" s="191"/>
      <c r="I395" s="191"/>
      <c r="J395" s="191"/>
    </row>
    <row r="396" spans="2:10" ht="50.25" customHeight="1" x14ac:dyDescent="0.25">
      <c r="B396" s="804" t="s">
        <v>55</v>
      </c>
      <c r="C396" s="806" t="s">
        <v>7</v>
      </c>
      <c r="D396" s="190" t="s">
        <v>5</v>
      </c>
      <c r="E396" s="191"/>
      <c r="F396" s="191"/>
      <c r="G396" s="191"/>
      <c r="H396" s="191"/>
      <c r="I396" s="191"/>
      <c r="J396" s="191"/>
    </row>
    <row r="397" spans="2:10" ht="16.7" customHeight="1" x14ac:dyDescent="0.25">
      <c r="B397" s="810" t="s">
        <v>526</v>
      </c>
      <c r="C397" s="806" t="s">
        <v>527</v>
      </c>
      <c r="D397" s="192" t="s">
        <v>1</v>
      </c>
      <c r="E397" s="189">
        <f>SUM(E398:E401)</f>
        <v>313668.09999999998</v>
      </c>
      <c r="F397" s="189">
        <f>SUM(F398:F401)</f>
        <v>710817</v>
      </c>
      <c r="G397" s="189">
        <f>SUM(G398:G401)</f>
        <v>1026440.6</v>
      </c>
      <c r="H397" s="189">
        <v>15178.2</v>
      </c>
      <c r="I397" s="189">
        <v>15178.2</v>
      </c>
      <c r="J397" s="189">
        <v>15178.2</v>
      </c>
    </row>
    <row r="398" spans="2:10" ht="16.7" customHeight="1" x14ac:dyDescent="0.25">
      <c r="B398" s="811"/>
      <c r="C398" s="806" t="s">
        <v>7</v>
      </c>
      <c r="D398" s="190" t="s">
        <v>2</v>
      </c>
      <c r="E398" s="191">
        <f>E403+E408</f>
        <v>66846.2</v>
      </c>
      <c r="F398" s="191">
        <f t="shared" ref="F398:G398" si="40">F403+F408</f>
        <v>15178.2</v>
      </c>
      <c r="G398" s="191">
        <f t="shared" si="40"/>
        <v>15178.2</v>
      </c>
      <c r="H398" s="191">
        <v>15178.2</v>
      </c>
      <c r="I398" s="191">
        <v>15178.2</v>
      </c>
      <c r="J398" s="191">
        <v>15178.2</v>
      </c>
    </row>
    <row r="399" spans="2:10" ht="16.7" customHeight="1" x14ac:dyDescent="0.25">
      <c r="B399" s="811"/>
      <c r="C399" s="806" t="s">
        <v>7</v>
      </c>
      <c r="D399" s="190" t="s">
        <v>3</v>
      </c>
      <c r="E399" s="191"/>
      <c r="F399" s="191"/>
      <c r="G399" s="191"/>
      <c r="H399" s="191"/>
      <c r="I399" s="191"/>
      <c r="J399" s="191"/>
    </row>
    <row r="400" spans="2:10" ht="16.7" customHeight="1" x14ac:dyDescent="0.25">
      <c r="B400" s="811"/>
      <c r="C400" s="806" t="s">
        <v>7</v>
      </c>
      <c r="D400" s="190" t="s">
        <v>4</v>
      </c>
      <c r="E400" s="191"/>
      <c r="F400" s="191"/>
      <c r="G400" s="191"/>
      <c r="H400" s="191"/>
      <c r="I400" s="191"/>
      <c r="J400" s="191"/>
    </row>
    <row r="401" spans="2:10" ht="16.7" customHeight="1" x14ac:dyDescent="0.25">
      <c r="B401" s="811"/>
      <c r="C401" s="806" t="s">
        <v>7</v>
      </c>
      <c r="D401" s="190" t="s">
        <v>5</v>
      </c>
      <c r="E401" s="191">
        <f>E406+E411</f>
        <v>246821.9</v>
      </c>
      <c r="F401" s="191">
        <f>F406+F411</f>
        <v>695638.8</v>
      </c>
      <c r="G401" s="191">
        <f>G406+G411</f>
        <v>1011262.4</v>
      </c>
      <c r="H401" s="191"/>
      <c r="I401" s="191"/>
      <c r="J401" s="191"/>
    </row>
    <row r="402" spans="2:10" ht="16.7" customHeight="1" x14ac:dyDescent="0.25">
      <c r="B402" s="811"/>
      <c r="C402" s="806" t="s">
        <v>7</v>
      </c>
      <c r="D402" s="192" t="s">
        <v>1</v>
      </c>
      <c r="E402" s="189">
        <f>SUM(E403:E406)</f>
        <v>66846.2</v>
      </c>
      <c r="F402" s="189">
        <f>SUM(F403:F406)</f>
        <v>15178.2</v>
      </c>
      <c r="G402" s="189">
        <f>SUM(G403:G406)</f>
        <v>15178.2</v>
      </c>
      <c r="H402" s="189">
        <v>15178.2</v>
      </c>
      <c r="I402" s="189">
        <v>15178.2</v>
      </c>
      <c r="J402" s="189">
        <v>15178.2</v>
      </c>
    </row>
    <row r="403" spans="2:10" ht="16.7" customHeight="1" x14ac:dyDescent="0.25">
      <c r="B403" s="811"/>
      <c r="C403" s="806" t="s">
        <v>7</v>
      </c>
      <c r="D403" s="190" t="s">
        <v>2</v>
      </c>
      <c r="E403" s="191">
        <f>E413+E418</f>
        <v>66846.2</v>
      </c>
      <c r="F403" s="191">
        <f t="shared" ref="F403:G403" si="41">F413+F418</f>
        <v>15178.2</v>
      </c>
      <c r="G403" s="191">
        <f t="shared" si="41"/>
        <v>15178.2</v>
      </c>
      <c r="H403" s="191">
        <v>15178.2</v>
      </c>
      <c r="I403" s="191">
        <v>15178.2</v>
      </c>
      <c r="J403" s="191">
        <v>15178.2</v>
      </c>
    </row>
    <row r="404" spans="2:10" ht="16.7" customHeight="1" x14ac:dyDescent="0.25">
      <c r="B404" s="811"/>
      <c r="C404" s="806" t="s">
        <v>7</v>
      </c>
      <c r="D404" s="190" t="s">
        <v>3</v>
      </c>
      <c r="E404" s="191"/>
      <c r="F404" s="191"/>
      <c r="G404" s="191"/>
      <c r="H404" s="191"/>
      <c r="I404" s="191"/>
      <c r="J404" s="191"/>
    </row>
    <row r="405" spans="2:10" ht="16.7" customHeight="1" x14ac:dyDescent="0.25">
      <c r="B405" s="811"/>
      <c r="C405" s="806" t="s">
        <v>7</v>
      </c>
      <c r="D405" s="190" t="s">
        <v>4</v>
      </c>
      <c r="E405" s="191"/>
      <c r="F405" s="191"/>
      <c r="G405" s="191"/>
      <c r="H405" s="191"/>
      <c r="I405" s="191"/>
      <c r="J405" s="191"/>
    </row>
    <row r="406" spans="2:10" ht="16.7" customHeight="1" x14ac:dyDescent="0.25">
      <c r="B406" s="811"/>
      <c r="C406" s="806" t="s">
        <v>7</v>
      </c>
      <c r="D406" s="190" t="s">
        <v>5</v>
      </c>
      <c r="E406" s="191"/>
      <c r="F406" s="191"/>
      <c r="G406" s="191"/>
      <c r="H406" s="191"/>
      <c r="I406" s="191"/>
      <c r="J406" s="191"/>
    </row>
    <row r="407" spans="2:10" ht="16.7" customHeight="1" x14ac:dyDescent="0.25">
      <c r="B407" s="811"/>
      <c r="C407" s="806" t="s">
        <v>6</v>
      </c>
      <c r="D407" s="192" t="s">
        <v>1</v>
      </c>
      <c r="E407" s="189">
        <f>SUM(E408:E411)</f>
        <v>246821.9</v>
      </c>
      <c r="F407" s="189">
        <f>SUM(F408:F411)</f>
        <v>695638.8</v>
      </c>
      <c r="G407" s="189">
        <f>SUM(G408:G411)</f>
        <v>1011262.4</v>
      </c>
      <c r="H407" s="189"/>
      <c r="I407" s="189"/>
      <c r="J407" s="189"/>
    </row>
    <row r="408" spans="2:10" ht="16.7" customHeight="1" x14ac:dyDescent="0.25">
      <c r="B408" s="811"/>
      <c r="C408" s="806" t="s">
        <v>6</v>
      </c>
      <c r="D408" s="190" t="s">
        <v>2</v>
      </c>
      <c r="E408" s="191"/>
      <c r="F408" s="191"/>
      <c r="G408" s="191"/>
      <c r="H408" s="191"/>
      <c r="I408" s="191"/>
      <c r="J408" s="191"/>
    </row>
    <row r="409" spans="2:10" ht="16.7" customHeight="1" x14ac:dyDescent="0.25">
      <c r="B409" s="811"/>
      <c r="C409" s="806" t="s">
        <v>6</v>
      </c>
      <c r="D409" s="190" t="s">
        <v>3</v>
      </c>
      <c r="E409" s="191"/>
      <c r="F409" s="191"/>
      <c r="G409" s="191"/>
      <c r="H409" s="191"/>
      <c r="I409" s="191"/>
      <c r="J409" s="191"/>
    </row>
    <row r="410" spans="2:10" ht="16.7" customHeight="1" x14ac:dyDescent="0.25">
      <c r="B410" s="811"/>
      <c r="C410" s="806" t="s">
        <v>6</v>
      </c>
      <c r="D410" s="190" t="s">
        <v>4</v>
      </c>
      <c r="E410" s="191"/>
      <c r="F410" s="191"/>
      <c r="G410" s="191"/>
      <c r="H410" s="191"/>
      <c r="I410" s="191"/>
      <c r="J410" s="191"/>
    </row>
    <row r="411" spans="2:10" ht="16.7" customHeight="1" x14ac:dyDescent="0.25">
      <c r="B411" s="812"/>
      <c r="C411" s="806" t="s">
        <v>6</v>
      </c>
      <c r="D411" s="190" t="s">
        <v>5</v>
      </c>
      <c r="E411" s="191">
        <f>E426</f>
        <v>246821.9</v>
      </c>
      <c r="F411" s="191">
        <f t="shared" ref="F411:G411" si="42">F426</f>
        <v>695638.8</v>
      </c>
      <c r="G411" s="191">
        <f t="shared" si="42"/>
        <v>1011262.4</v>
      </c>
      <c r="H411" s="191"/>
      <c r="I411" s="191"/>
      <c r="J411" s="191"/>
    </row>
    <row r="412" spans="2:10" ht="16.7" customHeight="1" x14ac:dyDescent="0.25">
      <c r="B412" s="804" t="s">
        <v>54</v>
      </c>
      <c r="C412" s="806" t="s">
        <v>7</v>
      </c>
      <c r="D412" s="192" t="s">
        <v>1</v>
      </c>
      <c r="E412" s="189">
        <f>SUM(E413:E416)</f>
        <v>53550.2</v>
      </c>
      <c r="F412" s="189">
        <f t="shared" ref="F412:G412" si="43">SUM(F413:F416)</f>
        <v>9990.2000000000007</v>
      </c>
      <c r="G412" s="189">
        <f t="shared" si="43"/>
        <v>9990.2000000000007</v>
      </c>
      <c r="H412" s="189">
        <v>9990.2000000000007</v>
      </c>
      <c r="I412" s="189">
        <v>9990.2000000000007</v>
      </c>
      <c r="J412" s="189">
        <v>9990.2000000000007</v>
      </c>
    </row>
    <row r="413" spans="2:10" ht="16.7" customHeight="1" x14ac:dyDescent="0.25">
      <c r="B413" s="804" t="s">
        <v>54</v>
      </c>
      <c r="C413" s="806" t="s">
        <v>7</v>
      </c>
      <c r="D413" s="190" t="s">
        <v>2</v>
      </c>
      <c r="E413" s="191">
        <f>'[2]Приложение 9 в минфин'!$D$309</f>
        <v>53550.2</v>
      </c>
      <c r="F413" s="191">
        <f>'[2]Приложение 9 в минфин'!$E$309</f>
        <v>9990.2000000000007</v>
      </c>
      <c r="G413" s="191">
        <f>'[2]Приложение 9 в минфин'!$F$309</f>
        <v>9990.2000000000007</v>
      </c>
      <c r="H413" s="191">
        <v>9990.2000000000007</v>
      </c>
      <c r="I413" s="191">
        <v>9990.2000000000007</v>
      </c>
      <c r="J413" s="191">
        <v>9990.2000000000007</v>
      </c>
    </row>
    <row r="414" spans="2:10" ht="16.7" customHeight="1" x14ac:dyDescent="0.25">
      <c r="B414" s="804" t="s">
        <v>54</v>
      </c>
      <c r="C414" s="806" t="s">
        <v>7</v>
      </c>
      <c r="D414" s="190" t="s">
        <v>3</v>
      </c>
      <c r="E414" s="191"/>
      <c r="F414" s="191"/>
      <c r="G414" s="191"/>
      <c r="H414" s="191"/>
      <c r="I414" s="191"/>
      <c r="J414" s="191"/>
    </row>
    <row r="415" spans="2:10" ht="16.7" customHeight="1" x14ac:dyDescent="0.25">
      <c r="B415" s="804" t="s">
        <v>54</v>
      </c>
      <c r="C415" s="806" t="s">
        <v>7</v>
      </c>
      <c r="D415" s="190" t="s">
        <v>4</v>
      </c>
      <c r="E415" s="191"/>
      <c r="F415" s="191"/>
      <c r="G415" s="191"/>
      <c r="H415" s="191"/>
      <c r="I415" s="191"/>
      <c r="J415" s="191"/>
    </row>
    <row r="416" spans="2:10" ht="16.7" customHeight="1" x14ac:dyDescent="0.25">
      <c r="B416" s="804" t="s">
        <v>54</v>
      </c>
      <c r="C416" s="806" t="s">
        <v>7</v>
      </c>
      <c r="D416" s="190" t="s">
        <v>5</v>
      </c>
      <c r="E416" s="191"/>
      <c r="F416" s="191"/>
      <c r="G416" s="191"/>
      <c r="H416" s="191"/>
      <c r="I416" s="191"/>
      <c r="J416" s="191"/>
    </row>
    <row r="417" spans="2:10" ht="20.100000000000001" customHeight="1" x14ac:dyDescent="0.25">
      <c r="B417" s="804" t="s">
        <v>56</v>
      </c>
      <c r="C417" s="806" t="s">
        <v>7</v>
      </c>
      <c r="D417" s="192" t="s">
        <v>1</v>
      </c>
      <c r="E417" s="189">
        <f>SUM(E418:E421)</f>
        <v>13296</v>
      </c>
      <c r="F417" s="189">
        <f t="shared" ref="F417:G417" si="44">SUM(F418:F421)</f>
        <v>5188</v>
      </c>
      <c r="G417" s="189">
        <f t="shared" si="44"/>
        <v>5188</v>
      </c>
      <c r="H417" s="189">
        <v>5188</v>
      </c>
      <c r="I417" s="189">
        <v>5188</v>
      </c>
      <c r="J417" s="189">
        <v>5188</v>
      </c>
    </row>
    <row r="418" spans="2:10" ht="20.100000000000001" customHeight="1" x14ac:dyDescent="0.25">
      <c r="B418" s="804" t="s">
        <v>56</v>
      </c>
      <c r="C418" s="806" t="s">
        <v>7</v>
      </c>
      <c r="D418" s="190" t="s">
        <v>2</v>
      </c>
      <c r="E418" s="191">
        <f>'[2]Приложение 9 в минфин'!$D$313+792</f>
        <v>13296</v>
      </c>
      <c r="F418" s="191">
        <f>'[2]Приложение 9 в минфин'!$E$313</f>
        <v>5188</v>
      </c>
      <c r="G418" s="191">
        <f>'[2]Приложение 9 в минфин'!$F$313</f>
        <v>5188</v>
      </c>
      <c r="H418" s="191">
        <v>5188</v>
      </c>
      <c r="I418" s="191">
        <v>5188</v>
      </c>
      <c r="J418" s="191">
        <v>5188</v>
      </c>
    </row>
    <row r="419" spans="2:10" ht="20.100000000000001" customHeight="1" x14ac:dyDescent="0.25">
      <c r="B419" s="804" t="s">
        <v>56</v>
      </c>
      <c r="C419" s="806" t="s">
        <v>7</v>
      </c>
      <c r="D419" s="190" t="s">
        <v>3</v>
      </c>
      <c r="E419" s="191"/>
      <c r="F419" s="191"/>
      <c r="G419" s="191"/>
      <c r="H419" s="191"/>
      <c r="I419" s="191"/>
      <c r="J419" s="191"/>
    </row>
    <row r="420" spans="2:10" ht="20.100000000000001" customHeight="1" x14ac:dyDescent="0.25">
      <c r="B420" s="804" t="s">
        <v>56</v>
      </c>
      <c r="C420" s="806" t="s">
        <v>7</v>
      </c>
      <c r="D420" s="190" t="s">
        <v>4</v>
      </c>
      <c r="E420" s="191"/>
      <c r="F420" s="191"/>
      <c r="G420" s="191"/>
      <c r="H420" s="191"/>
      <c r="I420" s="191"/>
      <c r="J420" s="191"/>
    </row>
    <row r="421" spans="2:10" ht="20.100000000000001" customHeight="1" x14ac:dyDescent="0.25">
      <c r="B421" s="804" t="s">
        <v>56</v>
      </c>
      <c r="C421" s="806" t="s">
        <v>7</v>
      </c>
      <c r="D421" s="190" t="s">
        <v>5</v>
      </c>
      <c r="E421" s="191"/>
      <c r="F421" s="191"/>
      <c r="G421" s="191"/>
      <c r="H421" s="191"/>
      <c r="I421" s="191"/>
      <c r="J421" s="191"/>
    </row>
    <row r="422" spans="2:10" ht="20.100000000000001" customHeight="1" x14ac:dyDescent="0.25">
      <c r="B422" s="804" t="s">
        <v>528</v>
      </c>
      <c r="C422" s="806" t="s">
        <v>6</v>
      </c>
      <c r="D422" s="192" t="s">
        <v>1</v>
      </c>
      <c r="E422" s="189">
        <f>SUM(E423:E426)</f>
        <v>246821.9</v>
      </c>
      <c r="F422" s="189">
        <f t="shared" ref="F422:G422" si="45">SUM(F423:F426)</f>
        <v>695638.8</v>
      </c>
      <c r="G422" s="189">
        <f t="shared" si="45"/>
        <v>1011262.4</v>
      </c>
      <c r="H422" s="189"/>
      <c r="I422" s="189"/>
      <c r="J422" s="189"/>
    </row>
    <row r="423" spans="2:10" ht="20.100000000000001" customHeight="1" x14ac:dyDescent="0.25">
      <c r="B423" s="804"/>
      <c r="C423" s="806" t="s">
        <v>6</v>
      </c>
      <c r="D423" s="190" t="s">
        <v>2</v>
      </c>
      <c r="E423" s="191"/>
      <c r="F423" s="191"/>
      <c r="G423" s="191"/>
      <c r="H423" s="191"/>
      <c r="I423" s="191"/>
      <c r="J423" s="191"/>
    </row>
    <row r="424" spans="2:10" ht="20.100000000000001" customHeight="1" x14ac:dyDescent="0.25">
      <c r="B424" s="804"/>
      <c r="C424" s="806" t="s">
        <v>6</v>
      </c>
      <c r="D424" s="190" t="s">
        <v>3</v>
      </c>
      <c r="E424" s="191"/>
      <c r="F424" s="191"/>
      <c r="G424" s="191"/>
      <c r="H424" s="191"/>
      <c r="I424" s="191"/>
      <c r="J424" s="191"/>
    </row>
    <row r="425" spans="2:10" ht="20.100000000000001" customHeight="1" x14ac:dyDescent="0.25">
      <c r="B425" s="804"/>
      <c r="C425" s="806" t="s">
        <v>6</v>
      </c>
      <c r="D425" s="190" t="s">
        <v>4</v>
      </c>
      <c r="E425" s="191"/>
      <c r="F425" s="191"/>
      <c r="G425" s="191"/>
      <c r="H425" s="191"/>
      <c r="I425" s="191"/>
      <c r="J425" s="191"/>
    </row>
    <row r="426" spans="2:10" ht="20.100000000000001" customHeight="1" x14ac:dyDescent="0.25">
      <c r="B426" s="804"/>
      <c r="C426" s="806" t="s">
        <v>6</v>
      </c>
      <c r="D426" s="190" t="s">
        <v>5</v>
      </c>
      <c r="E426" s="191">
        <v>246821.9</v>
      </c>
      <c r="F426" s="191">
        <v>695638.8</v>
      </c>
      <c r="G426" s="191">
        <v>1011262.4</v>
      </c>
      <c r="H426" s="191"/>
      <c r="I426" s="191"/>
      <c r="J426" s="191"/>
    </row>
    <row r="427" spans="2:10" ht="16.7" customHeight="1" x14ac:dyDescent="0.25">
      <c r="B427" s="803" t="s">
        <v>57</v>
      </c>
      <c r="C427" s="805" t="s">
        <v>0</v>
      </c>
      <c r="D427" s="188" t="s">
        <v>1</v>
      </c>
      <c r="E427" s="189">
        <f>SUM(E428:E431)</f>
        <v>283004.3</v>
      </c>
      <c r="F427" s="189">
        <f t="shared" ref="F427:G427" si="46">SUM(F428:F431)</f>
        <v>829071.5</v>
      </c>
      <c r="G427" s="189">
        <f t="shared" si="46"/>
        <v>264213</v>
      </c>
      <c r="H427" s="189">
        <v>44929.399999999994</v>
      </c>
      <c r="I427" s="189">
        <v>44929.399999999994</v>
      </c>
      <c r="J427" s="189">
        <v>44929.399999999994</v>
      </c>
    </row>
    <row r="428" spans="2:10" ht="16.7" customHeight="1" x14ac:dyDescent="0.25">
      <c r="B428" s="804" t="s">
        <v>57</v>
      </c>
      <c r="C428" s="806" t="s">
        <v>0</v>
      </c>
      <c r="D428" s="190" t="s">
        <v>2</v>
      </c>
      <c r="E428" s="191">
        <f>E433</f>
        <v>62380.3</v>
      </c>
      <c r="F428" s="191">
        <f t="shared" ref="F428:G429" si="47">F433</f>
        <v>84136.5</v>
      </c>
      <c r="G428" s="191">
        <f t="shared" si="47"/>
        <v>55893.599999999991</v>
      </c>
      <c r="H428" s="191">
        <v>44929.399999999994</v>
      </c>
      <c r="I428" s="191">
        <v>44929.399999999994</v>
      </c>
      <c r="J428" s="191">
        <v>44929.399999999994</v>
      </c>
    </row>
    <row r="429" spans="2:10" ht="16.7" customHeight="1" x14ac:dyDescent="0.25">
      <c r="B429" s="804" t="s">
        <v>57</v>
      </c>
      <c r="C429" s="806" t="s">
        <v>0</v>
      </c>
      <c r="D429" s="190" t="s">
        <v>3</v>
      </c>
      <c r="E429" s="191">
        <f>E434</f>
        <v>220624</v>
      </c>
      <c r="F429" s="191">
        <f t="shared" si="47"/>
        <v>744935</v>
      </c>
      <c r="G429" s="191">
        <f t="shared" si="47"/>
        <v>208319.4</v>
      </c>
      <c r="H429" s="191"/>
      <c r="I429" s="191"/>
      <c r="J429" s="191"/>
    </row>
    <row r="430" spans="2:10" ht="16.7" customHeight="1" x14ac:dyDescent="0.25">
      <c r="B430" s="804" t="s">
        <v>57</v>
      </c>
      <c r="C430" s="806" t="s">
        <v>0</v>
      </c>
      <c r="D430" s="190" t="s">
        <v>4</v>
      </c>
      <c r="E430" s="191"/>
      <c r="F430" s="191"/>
      <c r="G430" s="191"/>
      <c r="H430" s="191"/>
      <c r="I430" s="191"/>
      <c r="J430" s="191"/>
    </row>
    <row r="431" spans="2:10" ht="16.7" customHeight="1" x14ac:dyDescent="0.25">
      <c r="B431" s="804" t="s">
        <v>57</v>
      </c>
      <c r="C431" s="806" t="s">
        <v>0</v>
      </c>
      <c r="D431" s="190" t="s">
        <v>5</v>
      </c>
      <c r="E431" s="191"/>
      <c r="F431" s="191"/>
      <c r="G431" s="191"/>
      <c r="H431" s="191"/>
      <c r="I431" s="191"/>
      <c r="J431" s="191"/>
    </row>
    <row r="432" spans="2:10" ht="16.7" customHeight="1" x14ac:dyDescent="0.25">
      <c r="B432" s="804" t="s">
        <v>57</v>
      </c>
      <c r="C432" s="806" t="s">
        <v>7</v>
      </c>
      <c r="D432" s="192" t="s">
        <v>1</v>
      </c>
      <c r="E432" s="189">
        <f>SUM(E433:E436)</f>
        <v>283004.3</v>
      </c>
      <c r="F432" s="189">
        <f t="shared" ref="F432:G432" si="48">SUM(F433:F436)</f>
        <v>829071.5</v>
      </c>
      <c r="G432" s="189">
        <f t="shared" si="48"/>
        <v>264213</v>
      </c>
      <c r="H432" s="189">
        <v>44929.399999999994</v>
      </c>
      <c r="I432" s="189">
        <v>44929.399999999994</v>
      </c>
      <c r="J432" s="189">
        <v>44929.399999999994</v>
      </c>
    </row>
    <row r="433" spans="2:10" ht="16.7" customHeight="1" x14ac:dyDescent="0.25">
      <c r="B433" s="804" t="s">
        <v>57</v>
      </c>
      <c r="C433" s="806" t="s">
        <v>7</v>
      </c>
      <c r="D433" s="190" t="s">
        <v>2</v>
      </c>
      <c r="E433" s="191">
        <f>E438+E453</f>
        <v>62380.3</v>
      </c>
      <c r="F433" s="191">
        <f t="shared" ref="F433:G434" si="49">F438+F453</f>
        <v>84136.5</v>
      </c>
      <c r="G433" s="191">
        <f t="shared" si="49"/>
        <v>55893.599999999991</v>
      </c>
      <c r="H433" s="191">
        <v>44929.399999999994</v>
      </c>
      <c r="I433" s="191">
        <v>44929.399999999994</v>
      </c>
      <c r="J433" s="191">
        <v>44929.399999999994</v>
      </c>
    </row>
    <row r="434" spans="2:10" ht="16.7" customHeight="1" x14ac:dyDescent="0.25">
      <c r="B434" s="804" t="s">
        <v>57</v>
      </c>
      <c r="C434" s="806" t="s">
        <v>7</v>
      </c>
      <c r="D434" s="190" t="s">
        <v>3</v>
      </c>
      <c r="E434" s="191">
        <f>E439+E454</f>
        <v>220624</v>
      </c>
      <c r="F434" s="191">
        <f t="shared" si="49"/>
        <v>744935</v>
      </c>
      <c r="G434" s="191">
        <f t="shared" si="49"/>
        <v>208319.4</v>
      </c>
      <c r="H434" s="191"/>
      <c r="I434" s="191"/>
      <c r="J434" s="191"/>
    </row>
    <row r="435" spans="2:10" ht="16.7" customHeight="1" x14ac:dyDescent="0.25">
      <c r="B435" s="804" t="s">
        <v>57</v>
      </c>
      <c r="C435" s="806" t="s">
        <v>7</v>
      </c>
      <c r="D435" s="190" t="s">
        <v>4</v>
      </c>
      <c r="E435" s="191"/>
      <c r="F435" s="191"/>
      <c r="G435" s="191"/>
      <c r="H435" s="191"/>
      <c r="I435" s="191"/>
      <c r="J435" s="191"/>
    </row>
    <row r="436" spans="2:10" ht="16.7" customHeight="1" x14ac:dyDescent="0.25">
      <c r="B436" s="804" t="s">
        <v>57</v>
      </c>
      <c r="C436" s="806" t="s">
        <v>7</v>
      </c>
      <c r="D436" s="190" t="s">
        <v>5</v>
      </c>
      <c r="E436" s="191"/>
      <c r="F436" s="191"/>
      <c r="G436" s="191"/>
      <c r="H436" s="191"/>
      <c r="I436" s="191"/>
      <c r="J436" s="191"/>
    </row>
    <row r="437" spans="2:10" ht="16.7" customHeight="1" x14ac:dyDescent="0.25">
      <c r="B437" s="804" t="s">
        <v>58</v>
      </c>
      <c r="C437" s="806" t="s">
        <v>7</v>
      </c>
      <c r="D437" s="192" t="s">
        <v>1</v>
      </c>
      <c r="E437" s="189">
        <f>SUM(E438:E441)</f>
        <v>50768.5</v>
      </c>
      <c r="F437" s="189">
        <f t="shared" ref="F437:G437" si="50">SUM(F438:F441)</f>
        <v>44929.399999999994</v>
      </c>
      <c r="G437" s="189">
        <f t="shared" si="50"/>
        <v>44929.399999999994</v>
      </c>
      <c r="H437" s="189">
        <v>44929.399999999994</v>
      </c>
      <c r="I437" s="189">
        <v>44929.399999999994</v>
      </c>
      <c r="J437" s="189">
        <v>44929.399999999994</v>
      </c>
    </row>
    <row r="438" spans="2:10" ht="16.7" customHeight="1" x14ac:dyDescent="0.25">
      <c r="B438" s="804" t="s">
        <v>58</v>
      </c>
      <c r="C438" s="806" t="s">
        <v>7</v>
      </c>
      <c r="D438" s="190" t="s">
        <v>2</v>
      </c>
      <c r="E438" s="191">
        <f>E443+E448</f>
        <v>50768.5</v>
      </c>
      <c r="F438" s="191">
        <f t="shared" ref="F438:G438" si="51">F443+F448</f>
        <v>44929.399999999994</v>
      </c>
      <c r="G438" s="191">
        <f t="shared" si="51"/>
        <v>44929.399999999994</v>
      </c>
      <c r="H438" s="191">
        <v>44929.399999999994</v>
      </c>
      <c r="I438" s="191">
        <v>44929.399999999994</v>
      </c>
      <c r="J438" s="191">
        <v>44929.399999999994</v>
      </c>
    </row>
    <row r="439" spans="2:10" ht="16.7" customHeight="1" x14ac:dyDescent="0.25">
      <c r="B439" s="804" t="s">
        <v>58</v>
      </c>
      <c r="C439" s="806" t="s">
        <v>7</v>
      </c>
      <c r="D439" s="190" t="s">
        <v>3</v>
      </c>
      <c r="E439" s="191"/>
      <c r="F439" s="191"/>
      <c r="G439" s="191"/>
      <c r="H439" s="191"/>
      <c r="I439" s="191"/>
      <c r="J439" s="191"/>
    </row>
    <row r="440" spans="2:10" ht="16.7" customHeight="1" x14ac:dyDescent="0.25">
      <c r="B440" s="804" t="s">
        <v>58</v>
      </c>
      <c r="C440" s="806" t="s">
        <v>7</v>
      </c>
      <c r="D440" s="190" t="s">
        <v>4</v>
      </c>
      <c r="E440" s="191"/>
      <c r="F440" s="191"/>
      <c r="G440" s="191"/>
      <c r="H440" s="191"/>
      <c r="I440" s="191"/>
      <c r="J440" s="191"/>
    </row>
    <row r="441" spans="2:10" ht="16.7" customHeight="1" x14ac:dyDescent="0.25">
      <c r="B441" s="804" t="s">
        <v>58</v>
      </c>
      <c r="C441" s="806" t="s">
        <v>7</v>
      </c>
      <c r="D441" s="190" t="s">
        <v>5</v>
      </c>
      <c r="E441" s="191"/>
      <c r="F441" s="191"/>
      <c r="G441" s="191"/>
      <c r="H441" s="191"/>
      <c r="I441" s="191"/>
      <c r="J441" s="191"/>
    </row>
    <row r="442" spans="2:10" ht="26.85" customHeight="1" collapsed="1" x14ac:dyDescent="0.25">
      <c r="B442" s="804" t="s">
        <v>529</v>
      </c>
      <c r="C442" s="806" t="s">
        <v>7</v>
      </c>
      <c r="D442" s="192" t="s">
        <v>1</v>
      </c>
      <c r="E442" s="189">
        <f>SUM(E443:E446)</f>
        <v>33651.9</v>
      </c>
      <c r="F442" s="189">
        <f t="shared" ref="F442:G442" si="52">SUM(F443:F446)</f>
        <v>27812.799999999999</v>
      </c>
      <c r="G442" s="189">
        <f t="shared" si="52"/>
        <v>27812.799999999999</v>
      </c>
      <c r="H442" s="189">
        <v>27812.799999999999</v>
      </c>
      <c r="I442" s="189">
        <v>27812.799999999999</v>
      </c>
      <c r="J442" s="189">
        <v>27812.799999999999</v>
      </c>
    </row>
    <row r="443" spans="2:10" ht="26.85" customHeight="1" x14ac:dyDescent="0.25">
      <c r="B443" s="804"/>
      <c r="C443" s="806" t="s">
        <v>7</v>
      </c>
      <c r="D443" s="190" t="s">
        <v>2</v>
      </c>
      <c r="E443" s="191">
        <f>'[2]Приложение 9 в минфин'!$D$329</f>
        <v>33651.9</v>
      </c>
      <c r="F443" s="191">
        <f>'[2]Приложение 9 в минфин'!$E$329</f>
        <v>27812.799999999999</v>
      </c>
      <c r="G443" s="191">
        <f>'[2]Приложение 9 в минфин'!$F$329</f>
        <v>27812.799999999999</v>
      </c>
      <c r="H443" s="191">
        <v>27812.799999999999</v>
      </c>
      <c r="I443" s="191">
        <v>27812.799999999999</v>
      </c>
      <c r="J443" s="191">
        <v>27812.799999999999</v>
      </c>
    </row>
    <row r="444" spans="2:10" ht="16.5" customHeight="1" x14ac:dyDescent="0.25">
      <c r="B444" s="804"/>
      <c r="C444" s="806" t="s">
        <v>7</v>
      </c>
      <c r="D444" s="190" t="s">
        <v>3</v>
      </c>
      <c r="E444" s="191"/>
      <c r="F444" s="191"/>
      <c r="G444" s="191"/>
      <c r="H444" s="191"/>
      <c r="I444" s="191"/>
      <c r="J444" s="191"/>
    </row>
    <row r="445" spans="2:10" x14ac:dyDescent="0.25">
      <c r="B445" s="804"/>
      <c r="C445" s="806" t="s">
        <v>7</v>
      </c>
      <c r="D445" s="190" t="s">
        <v>4</v>
      </c>
      <c r="E445" s="191"/>
      <c r="F445" s="191"/>
      <c r="G445" s="191"/>
      <c r="H445" s="191"/>
      <c r="I445" s="191"/>
      <c r="J445" s="191"/>
    </row>
    <row r="446" spans="2:10" x14ac:dyDescent="0.25">
      <c r="B446" s="804"/>
      <c r="C446" s="806" t="s">
        <v>7</v>
      </c>
      <c r="D446" s="190" t="s">
        <v>5</v>
      </c>
      <c r="E446" s="191"/>
      <c r="F446" s="191"/>
      <c r="G446" s="191"/>
      <c r="H446" s="191"/>
      <c r="I446" s="191"/>
      <c r="J446" s="191"/>
    </row>
    <row r="447" spans="2:10" ht="16.7" customHeight="1" x14ac:dyDescent="0.25">
      <c r="B447" s="804" t="s">
        <v>59</v>
      </c>
      <c r="C447" s="806" t="s">
        <v>7</v>
      </c>
      <c r="D447" s="192" t="s">
        <v>1</v>
      </c>
      <c r="E447" s="189">
        <f>SUM(E448:E451)</f>
        <v>17116.599999999999</v>
      </c>
      <c r="F447" s="189">
        <f t="shared" ref="F447:G447" si="53">SUM(F448:F451)</f>
        <v>17116.599999999999</v>
      </c>
      <c r="G447" s="189">
        <f t="shared" si="53"/>
        <v>17116.599999999999</v>
      </c>
      <c r="H447" s="189">
        <v>17116.599999999999</v>
      </c>
      <c r="I447" s="189">
        <v>17116.599999999999</v>
      </c>
      <c r="J447" s="189">
        <v>17116.599999999999</v>
      </c>
    </row>
    <row r="448" spans="2:10" ht="16.7" customHeight="1" x14ac:dyDescent="0.25">
      <c r="B448" s="804" t="s">
        <v>59</v>
      </c>
      <c r="C448" s="806" t="s">
        <v>7</v>
      </c>
      <c r="D448" s="190" t="s">
        <v>2</v>
      </c>
      <c r="E448" s="191">
        <f>'[2]Приложение 9 в минфин'!$D$333</f>
        <v>17116.599999999999</v>
      </c>
      <c r="F448" s="191">
        <f>'[2]Приложение 9 в минфин'!$E$333</f>
        <v>17116.599999999999</v>
      </c>
      <c r="G448" s="191">
        <f>'[2]Приложение 9 в минфин'!$F$333</f>
        <v>17116.599999999999</v>
      </c>
      <c r="H448" s="191">
        <v>17116.599999999999</v>
      </c>
      <c r="I448" s="191">
        <v>17116.599999999999</v>
      </c>
      <c r="J448" s="191">
        <v>17116.599999999999</v>
      </c>
    </row>
    <row r="449" spans="2:10" ht="16.7" customHeight="1" x14ac:dyDescent="0.25">
      <c r="B449" s="804" t="s">
        <v>59</v>
      </c>
      <c r="C449" s="806" t="s">
        <v>7</v>
      </c>
      <c r="D449" s="190" t="s">
        <v>3</v>
      </c>
      <c r="E449" s="191"/>
      <c r="F449" s="191"/>
      <c r="G449" s="191"/>
      <c r="H449" s="191"/>
      <c r="I449" s="191"/>
      <c r="J449" s="191"/>
    </row>
    <row r="450" spans="2:10" ht="16.7" customHeight="1" x14ac:dyDescent="0.25">
      <c r="B450" s="804" t="s">
        <v>59</v>
      </c>
      <c r="C450" s="806" t="s">
        <v>7</v>
      </c>
      <c r="D450" s="190" t="s">
        <v>4</v>
      </c>
      <c r="E450" s="191"/>
      <c r="F450" s="191"/>
      <c r="G450" s="191"/>
      <c r="H450" s="191"/>
      <c r="I450" s="191"/>
      <c r="J450" s="191"/>
    </row>
    <row r="451" spans="2:10" ht="16.7" customHeight="1" x14ac:dyDescent="0.25">
      <c r="B451" s="804" t="s">
        <v>59</v>
      </c>
      <c r="C451" s="806" t="s">
        <v>7</v>
      </c>
      <c r="D451" s="190" t="s">
        <v>5</v>
      </c>
      <c r="E451" s="191"/>
      <c r="F451" s="191"/>
      <c r="G451" s="191"/>
      <c r="H451" s="191"/>
      <c r="I451" s="191"/>
      <c r="J451" s="191"/>
    </row>
    <row r="452" spans="2:10" ht="16.7" customHeight="1" x14ac:dyDescent="0.25">
      <c r="B452" s="804" t="s">
        <v>333</v>
      </c>
      <c r="C452" s="806" t="s">
        <v>7</v>
      </c>
      <c r="D452" s="192" t="s">
        <v>1</v>
      </c>
      <c r="E452" s="189">
        <f>SUM(E453:E456)</f>
        <v>232235.8</v>
      </c>
      <c r="F452" s="189">
        <f t="shared" ref="F452:G452" si="54">SUM(F453:F456)</f>
        <v>784142.1</v>
      </c>
      <c r="G452" s="189">
        <f t="shared" si="54"/>
        <v>219283.6</v>
      </c>
      <c r="H452" s="189"/>
      <c r="I452" s="189"/>
      <c r="J452" s="189"/>
    </row>
    <row r="453" spans="2:10" ht="16.7" customHeight="1" x14ac:dyDescent="0.25">
      <c r="B453" s="804"/>
      <c r="C453" s="806" t="s">
        <v>7</v>
      </c>
      <c r="D453" s="190" t="s">
        <v>2</v>
      </c>
      <c r="E453" s="191">
        <f>E458</f>
        <v>11611.8</v>
      </c>
      <c r="F453" s="191">
        <f t="shared" ref="F453:G454" si="55">F458</f>
        <v>39207.1</v>
      </c>
      <c r="G453" s="191">
        <f t="shared" si="55"/>
        <v>10964.2</v>
      </c>
      <c r="H453" s="191"/>
      <c r="I453" s="191"/>
      <c r="J453" s="191"/>
    </row>
    <row r="454" spans="2:10" ht="16.7" customHeight="1" x14ac:dyDescent="0.25">
      <c r="B454" s="804"/>
      <c r="C454" s="806" t="s">
        <v>7</v>
      </c>
      <c r="D454" s="190" t="s">
        <v>3</v>
      </c>
      <c r="E454" s="191">
        <f>E459</f>
        <v>220624</v>
      </c>
      <c r="F454" s="191">
        <f t="shared" si="55"/>
        <v>744935</v>
      </c>
      <c r="G454" s="191">
        <f t="shared" si="55"/>
        <v>208319.4</v>
      </c>
      <c r="H454" s="191"/>
      <c r="I454" s="191"/>
      <c r="J454" s="191"/>
    </row>
    <row r="455" spans="2:10" ht="16.7" customHeight="1" x14ac:dyDescent="0.25">
      <c r="B455" s="804"/>
      <c r="C455" s="806" t="s">
        <v>7</v>
      </c>
      <c r="D455" s="190" t="s">
        <v>4</v>
      </c>
      <c r="E455" s="191"/>
      <c r="F455" s="191"/>
      <c r="G455" s="191"/>
      <c r="H455" s="191"/>
      <c r="I455" s="191"/>
      <c r="J455" s="191"/>
    </row>
    <row r="456" spans="2:10" ht="16.5" customHeight="1" x14ac:dyDescent="0.25">
      <c r="B456" s="804"/>
      <c r="C456" s="806" t="s">
        <v>7</v>
      </c>
      <c r="D456" s="190" t="s">
        <v>5</v>
      </c>
      <c r="E456" s="191"/>
      <c r="F456" s="191"/>
      <c r="G456" s="191"/>
      <c r="H456" s="191"/>
      <c r="I456" s="191"/>
      <c r="J456" s="191"/>
    </row>
    <row r="457" spans="2:10" ht="74.25" customHeight="1" x14ac:dyDescent="0.25">
      <c r="B457" s="804" t="s">
        <v>530</v>
      </c>
      <c r="C457" s="806" t="s">
        <v>7</v>
      </c>
      <c r="D457" s="192" t="s">
        <v>1</v>
      </c>
      <c r="E457" s="189">
        <f>SUM(E458:E461)</f>
        <v>232235.8</v>
      </c>
      <c r="F457" s="189">
        <f t="shared" ref="F457:G457" si="56">SUM(F458:F461)</f>
        <v>784142.1</v>
      </c>
      <c r="G457" s="189">
        <f t="shared" si="56"/>
        <v>219283.6</v>
      </c>
      <c r="H457" s="189"/>
      <c r="I457" s="189"/>
      <c r="J457" s="189"/>
    </row>
    <row r="458" spans="2:10" ht="26.85" customHeight="1" x14ac:dyDescent="0.25">
      <c r="B458" s="804"/>
      <c r="C458" s="806" t="s">
        <v>7</v>
      </c>
      <c r="D458" s="190" t="s">
        <v>2</v>
      </c>
      <c r="E458" s="191">
        <f>'[2]Приложение 9 в минфин'!D337</f>
        <v>11611.8</v>
      </c>
      <c r="F458" s="191">
        <f>'[2]Приложение 9 в минфин'!E337</f>
        <v>39207.1</v>
      </c>
      <c r="G458" s="191">
        <f>'[2]Приложение 9 в минфин'!F337</f>
        <v>10964.2</v>
      </c>
      <c r="H458" s="191"/>
      <c r="I458" s="191"/>
      <c r="J458" s="191"/>
    </row>
    <row r="459" spans="2:10" ht="26.85" customHeight="1" x14ac:dyDescent="0.25">
      <c r="B459" s="804"/>
      <c r="C459" s="806" t="s">
        <v>7</v>
      </c>
      <c r="D459" s="190" t="s">
        <v>3</v>
      </c>
      <c r="E459" s="191">
        <f>'[2]Приложение 9 в минфин'!D338</f>
        <v>220624</v>
      </c>
      <c r="F459" s="191">
        <f>'[2]Приложение 9 в минфин'!E338</f>
        <v>744935</v>
      </c>
      <c r="G459" s="191">
        <f>'[2]Приложение 9 в минфин'!F338</f>
        <v>208319.4</v>
      </c>
      <c r="H459" s="191"/>
      <c r="I459" s="191"/>
      <c r="J459" s="191"/>
    </row>
    <row r="460" spans="2:10" ht="26.85" customHeight="1" x14ac:dyDescent="0.25">
      <c r="B460" s="804"/>
      <c r="C460" s="806" t="s">
        <v>7</v>
      </c>
      <c r="D460" s="190" t="s">
        <v>4</v>
      </c>
      <c r="E460" s="191"/>
      <c r="F460" s="191"/>
      <c r="G460" s="191"/>
      <c r="H460" s="191"/>
      <c r="I460" s="191"/>
      <c r="J460" s="191"/>
    </row>
    <row r="461" spans="2:10" ht="26.85" customHeight="1" x14ac:dyDescent="0.25">
      <c r="B461" s="804"/>
      <c r="C461" s="806" t="s">
        <v>7</v>
      </c>
      <c r="D461" s="190" t="s">
        <v>5</v>
      </c>
      <c r="E461" s="191"/>
      <c r="F461" s="191"/>
      <c r="G461" s="191"/>
      <c r="H461" s="191"/>
      <c r="I461" s="191"/>
      <c r="J461" s="191"/>
    </row>
    <row r="462" spans="2:10" ht="16.7" customHeight="1" x14ac:dyDescent="0.25">
      <c r="B462" s="803" t="s">
        <v>60</v>
      </c>
      <c r="C462" s="805" t="s">
        <v>0</v>
      </c>
      <c r="D462" s="188" t="s">
        <v>1</v>
      </c>
      <c r="E462" s="189">
        <f>SUM(E463:E466)</f>
        <v>4671334.3</v>
      </c>
      <c r="F462" s="189">
        <f t="shared" ref="F462" si="57">SUM(F463:F466)</f>
        <v>4201649.2</v>
      </c>
      <c r="G462" s="189">
        <f>SUM(G463:G466)</f>
        <v>2168832.2999999998</v>
      </c>
      <c r="H462" s="189">
        <v>1667772.3</v>
      </c>
      <c r="I462" s="189">
        <v>1667772.3</v>
      </c>
      <c r="J462" s="189">
        <v>1667772.3</v>
      </c>
    </row>
    <row r="463" spans="2:10" ht="16.7" customHeight="1" x14ac:dyDescent="0.25">
      <c r="B463" s="804" t="s">
        <v>60</v>
      </c>
      <c r="C463" s="806" t="s">
        <v>0</v>
      </c>
      <c r="D463" s="190" t="s">
        <v>2</v>
      </c>
      <c r="E463" s="191">
        <f>E468+E473</f>
        <v>3840367.4999999995</v>
      </c>
      <c r="F463" s="191">
        <f t="shared" ref="F463:G464" si="58">F468+F473</f>
        <v>3088553.6</v>
      </c>
      <c r="G463" s="191">
        <f t="shared" si="58"/>
        <v>1646385.6</v>
      </c>
      <c r="H463" s="191">
        <v>1663972.3</v>
      </c>
      <c r="I463" s="191">
        <v>1663972.3</v>
      </c>
      <c r="J463" s="191">
        <v>1663972.3</v>
      </c>
    </row>
    <row r="464" spans="2:10" ht="16.7" customHeight="1" x14ac:dyDescent="0.25">
      <c r="B464" s="804" t="s">
        <v>60</v>
      </c>
      <c r="C464" s="806" t="s">
        <v>0</v>
      </c>
      <c r="D464" s="190" t="s">
        <v>3</v>
      </c>
      <c r="E464" s="191">
        <f>E469+E474</f>
        <v>830966.8</v>
      </c>
      <c r="F464" s="191">
        <f t="shared" si="58"/>
        <v>1113095.6000000001</v>
      </c>
      <c r="G464" s="191">
        <f t="shared" si="58"/>
        <v>522446.69999999995</v>
      </c>
      <c r="H464" s="191">
        <v>3800</v>
      </c>
      <c r="I464" s="191">
        <v>3800</v>
      </c>
      <c r="J464" s="191">
        <v>3800</v>
      </c>
    </row>
    <row r="465" spans="2:10" ht="16.7" customHeight="1" x14ac:dyDescent="0.25">
      <c r="B465" s="804" t="s">
        <v>60</v>
      </c>
      <c r="C465" s="806" t="s">
        <v>0</v>
      </c>
      <c r="D465" s="190" t="s">
        <v>4</v>
      </c>
      <c r="E465" s="191"/>
      <c r="F465" s="191"/>
      <c r="G465" s="191"/>
      <c r="H465" s="191"/>
      <c r="I465" s="191"/>
      <c r="J465" s="191"/>
    </row>
    <row r="466" spans="2:10" ht="16.7" customHeight="1" x14ac:dyDescent="0.25">
      <c r="B466" s="804" t="s">
        <v>60</v>
      </c>
      <c r="C466" s="806" t="s">
        <v>0</v>
      </c>
      <c r="D466" s="190" t="s">
        <v>5</v>
      </c>
      <c r="E466" s="191"/>
      <c r="F466" s="191"/>
      <c r="G466" s="191"/>
      <c r="H466" s="191"/>
      <c r="I466" s="191"/>
      <c r="J466" s="191"/>
    </row>
    <row r="467" spans="2:10" ht="16.7" customHeight="1" x14ac:dyDescent="0.25">
      <c r="B467" s="804" t="s">
        <v>60</v>
      </c>
      <c r="C467" s="806" t="s">
        <v>7</v>
      </c>
      <c r="D467" s="192" t="s">
        <v>1</v>
      </c>
      <c r="E467" s="189">
        <f>SUM(E468:E471)</f>
        <v>3154178.4999999995</v>
      </c>
      <c r="F467" s="189">
        <f t="shared" ref="F467" si="59">SUM(F468:F471)</f>
        <v>2074671.4000000001</v>
      </c>
      <c r="G467" s="189">
        <f>SUM(G468:G471)</f>
        <v>1318841.8</v>
      </c>
      <c r="H467" s="189">
        <v>747772.3</v>
      </c>
      <c r="I467" s="189">
        <v>747772.3</v>
      </c>
      <c r="J467" s="189">
        <v>747772.3</v>
      </c>
    </row>
    <row r="468" spans="2:10" ht="16.7" customHeight="1" x14ac:dyDescent="0.25">
      <c r="B468" s="804" t="s">
        <v>60</v>
      </c>
      <c r="C468" s="806" t="s">
        <v>7</v>
      </c>
      <c r="D468" s="190" t="s">
        <v>2</v>
      </c>
      <c r="E468" s="191">
        <f t="shared" ref="E468:G469" si="60">E478+E558+E568+E583</f>
        <v>2335294.4999999995</v>
      </c>
      <c r="F468" s="191">
        <f t="shared" si="60"/>
        <v>996495.3</v>
      </c>
      <c r="G468" s="191">
        <f t="shared" si="60"/>
        <v>796395.10000000009</v>
      </c>
      <c r="H468" s="191">
        <v>743972.3</v>
      </c>
      <c r="I468" s="191">
        <v>743972.3</v>
      </c>
      <c r="J468" s="191">
        <v>743972.3</v>
      </c>
    </row>
    <row r="469" spans="2:10" ht="16.7" customHeight="1" x14ac:dyDescent="0.25">
      <c r="B469" s="804" t="s">
        <v>60</v>
      </c>
      <c r="C469" s="806" t="s">
        <v>7</v>
      </c>
      <c r="D469" s="190" t="s">
        <v>3</v>
      </c>
      <c r="E469" s="191">
        <f t="shared" si="60"/>
        <v>818884</v>
      </c>
      <c r="F469" s="191">
        <f t="shared" si="60"/>
        <v>1078176.1000000001</v>
      </c>
      <c r="G469" s="191">
        <f t="shared" si="60"/>
        <v>522446.69999999995</v>
      </c>
      <c r="H469" s="191">
        <v>3800</v>
      </c>
      <c r="I469" s="191">
        <v>3800</v>
      </c>
      <c r="J469" s="191">
        <v>3800</v>
      </c>
    </row>
    <row r="470" spans="2:10" ht="16.7" customHeight="1" x14ac:dyDescent="0.25">
      <c r="B470" s="804" t="s">
        <v>60</v>
      </c>
      <c r="C470" s="806" t="s">
        <v>7</v>
      </c>
      <c r="D470" s="190" t="s">
        <v>4</v>
      </c>
      <c r="E470" s="191"/>
      <c r="F470" s="191"/>
      <c r="G470" s="191"/>
      <c r="H470" s="191"/>
      <c r="I470" s="191"/>
      <c r="J470" s="191"/>
    </row>
    <row r="471" spans="2:10" ht="16.7" customHeight="1" x14ac:dyDescent="0.25">
      <c r="B471" s="804" t="s">
        <v>60</v>
      </c>
      <c r="C471" s="806" t="s">
        <v>7</v>
      </c>
      <c r="D471" s="190" t="s">
        <v>5</v>
      </c>
      <c r="E471" s="191"/>
      <c r="F471" s="191"/>
      <c r="G471" s="191"/>
      <c r="H471" s="191"/>
      <c r="I471" s="191"/>
      <c r="J471" s="191"/>
    </row>
    <row r="472" spans="2:10" ht="16.7" customHeight="1" x14ac:dyDescent="0.25">
      <c r="B472" s="804" t="s">
        <v>60</v>
      </c>
      <c r="C472" s="806" t="s">
        <v>9</v>
      </c>
      <c r="D472" s="192" t="s">
        <v>1</v>
      </c>
      <c r="E472" s="189">
        <f>SUM(E473:E476)</f>
        <v>1517155.8</v>
      </c>
      <c r="F472" s="189">
        <f t="shared" ref="F472:G472" si="61">SUM(F473:F476)</f>
        <v>2126977.7999999998</v>
      </c>
      <c r="G472" s="189">
        <f t="shared" si="61"/>
        <v>849990.5</v>
      </c>
      <c r="H472" s="189">
        <v>920000</v>
      </c>
      <c r="I472" s="189">
        <v>920000</v>
      </c>
      <c r="J472" s="189">
        <v>920000</v>
      </c>
    </row>
    <row r="473" spans="2:10" ht="16.7" customHeight="1" x14ac:dyDescent="0.25">
      <c r="B473" s="804" t="s">
        <v>60</v>
      </c>
      <c r="C473" s="806" t="s">
        <v>9</v>
      </c>
      <c r="D473" s="190" t="s">
        <v>2</v>
      </c>
      <c r="E473" s="191">
        <f>E588+E614+E624+E634+E604</f>
        <v>1505073</v>
      </c>
      <c r="F473" s="191">
        <f>F588+F614+F624+F634</f>
        <v>2092058.3</v>
      </c>
      <c r="G473" s="191">
        <f>G588+G614+G624+G634</f>
        <v>849990.5</v>
      </c>
      <c r="H473" s="191">
        <v>920000</v>
      </c>
      <c r="I473" s="191">
        <v>920000</v>
      </c>
      <c r="J473" s="191">
        <v>920000</v>
      </c>
    </row>
    <row r="474" spans="2:10" ht="16.7" customHeight="1" x14ac:dyDescent="0.25">
      <c r="B474" s="804" t="s">
        <v>60</v>
      </c>
      <c r="C474" s="806" t="s">
        <v>9</v>
      </c>
      <c r="D474" s="190" t="s">
        <v>3</v>
      </c>
      <c r="E474" s="191">
        <f>E589+E615+E625+E635</f>
        <v>12082.8</v>
      </c>
      <c r="F474" s="191">
        <f>F589+F615+F625+F635</f>
        <v>34919.5</v>
      </c>
      <c r="G474" s="191"/>
      <c r="H474" s="191"/>
      <c r="I474" s="191"/>
      <c r="J474" s="191"/>
    </row>
    <row r="475" spans="2:10" ht="16.7" customHeight="1" x14ac:dyDescent="0.25">
      <c r="B475" s="804" t="s">
        <v>60</v>
      </c>
      <c r="C475" s="806" t="s">
        <v>9</v>
      </c>
      <c r="D475" s="190" t="s">
        <v>4</v>
      </c>
      <c r="E475" s="191"/>
      <c r="F475" s="191"/>
      <c r="G475" s="191"/>
      <c r="H475" s="191"/>
      <c r="I475" s="191"/>
      <c r="J475" s="191"/>
    </row>
    <row r="476" spans="2:10" ht="16.7" customHeight="1" x14ac:dyDescent="0.25">
      <c r="B476" s="804" t="s">
        <v>60</v>
      </c>
      <c r="C476" s="806" t="s">
        <v>9</v>
      </c>
      <c r="D476" s="190" t="s">
        <v>5</v>
      </c>
      <c r="E476" s="191"/>
      <c r="F476" s="191"/>
      <c r="G476" s="191"/>
      <c r="H476" s="191"/>
      <c r="I476" s="191"/>
      <c r="J476" s="191"/>
    </row>
    <row r="477" spans="2:10" ht="16.7" customHeight="1" x14ac:dyDescent="0.25">
      <c r="B477" s="804" t="s">
        <v>531</v>
      </c>
      <c r="C477" s="806" t="s">
        <v>7</v>
      </c>
      <c r="D477" s="192" t="s">
        <v>1</v>
      </c>
      <c r="E477" s="189">
        <f>SUM(E478:E481)</f>
        <v>2331205.2999999993</v>
      </c>
      <c r="F477" s="189">
        <f t="shared" ref="F477:G477" si="62">SUM(F478:F481)</f>
        <v>991345.70000000007</v>
      </c>
      <c r="G477" s="189">
        <f t="shared" si="62"/>
        <v>793295.10000000009</v>
      </c>
      <c r="H477" s="189">
        <v>747772.3</v>
      </c>
      <c r="I477" s="189">
        <v>747772.3</v>
      </c>
      <c r="J477" s="189">
        <v>747772.3</v>
      </c>
    </row>
    <row r="478" spans="2:10" ht="16.7" customHeight="1" x14ac:dyDescent="0.25">
      <c r="B478" s="804" t="s">
        <v>61</v>
      </c>
      <c r="C478" s="806" t="s">
        <v>7</v>
      </c>
      <c r="D478" s="190" t="s">
        <v>2</v>
      </c>
      <c r="E478" s="191">
        <f>E483+E503+E508+E513+E518+E523+E528+E533+E538+E543+E488+E493+E498+E553+E548</f>
        <v>2327494.4999999995</v>
      </c>
      <c r="F478" s="191">
        <f>F483+F503+F508+F513+F518+F523+F528+F533+F538+F543+F488+F493+F498</f>
        <v>987595.3</v>
      </c>
      <c r="G478" s="191">
        <f>G483+G503+G508+G513+G518+G523+G528+G533+G538+G543+G488</f>
        <v>789495.10000000009</v>
      </c>
      <c r="H478" s="191">
        <v>743972.3</v>
      </c>
      <c r="I478" s="191">
        <v>743972.3</v>
      </c>
      <c r="J478" s="191">
        <v>743972.3</v>
      </c>
    </row>
    <row r="479" spans="2:10" ht="16.7" customHeight="1" x14ac:dyDescent="0.25">
      <c r="B479" s="804" t="s">
        <v>61</v>
      </c>
      <c r="C479" s="806" t="s">
        <v>7</v>
      </c>
      <c r="D479" s="190" t="s">
        <v>3</v>
      </c>
      <c r="E479" s="191">
        <f>E484+E504+E509+E514+E519+E524+E529+E534+E539+E544</f>
        <v>3710.8</v>
      </c>
      <c r="F479" s="191">
        <f>F484+F504+F509+F514+F519+F524+F529+F534+F539+F544</f>
        <v>3750.4</v>
      </c>
      <c r="G479" s="191">
        <f>G484+G504+G509+G514+G519+G524+G529+G534+G539+G544</f>
        <v>3800</v>
      </c>
      <c r="H479" s="191">
        <v>3800</v>
      </c>
      <c r="I479" s="191">
        <v>3800</v>
      </c>
      <c r="J479" s="191">
        <v>3800</v>
      </c>
    </row>
    <row r="480" spans="2:10" ht="16.7" customHeight="1" x14ac:dyDescent="0.25">
      <c r="B480" s="804" t="s">
        <v>61</v>
      </c>
      <c r="C480" s="806" t="s">
        <v>7</v>
      </c>
      <c r="D480" s="190" t="s">
        <v>4</v>
      </c>
      <c r="E480" s="191"/>
      <c r="F480" s="191"/>
      <c r="G480" s="191"/>
      <c r="H480" s="191"/>
      <c r="I480" s="191"/>
      <c r="J480" s="191"/>
    </row>
    <row r="481" spans="2:10" ht="16.7" customHeight="1" x14ac:dyDescent="0.25">
      <c r="B481" s="804" t="s">
        <v>61</v>
      </c>
      <c r="C481" s="806" t="s">
        <v>7</v>
      </c>
      <c r="D481" s="190" t="s">
        <v>5</v>
      </c>
      <c r="E481" s="191"/>
      <c r="F481" s="191"/>
      <c r="G481" s="191"/>
      <c r="H481" s="191"/>
      <c r="I481" s="191"/>
      <c r="J481" s="191"/>
    </row>
    <row r="482" spans="2:10" ht="16.7" customHeight="1" x14ac:dyDescent="0.25">
      <c r="B482" s="804" t="s">
        <v>62</v>
      </c>
      <c r="C482" s="806" t="s">
        <v>7</v>
      </c>
      <c r="D482" s="192" t="s">
        <v>1</v>
      </c>
      <c r="E482" s="189">
        <f>SUM(E483:E486)</f>
        <v>291714.8</v>
      </c>
      <c r="F482" s="189">
        <f t="shared" ref="F482:G482" si="63">SUM(F483:F486)</f>
        <v>221494</v>
      </c>
      <c r="G482" s="189">
        <f t="shared" si="63"/>
        <v>221494</v>
      </c>
      <c r="H482" s="189">
        <v>221494</v>
      </c>
      <c r="I482" s="189">
        <v>221494</v>
      </c>
      <c r="J482" s="189">
        <v>221494</v>
      </c>
    </row>
    <row r="483" spans="2:10" ht="16.7" customHeight="1" x14ac:dyDescent="0.25">
      <c r="B483" s="804" t="s">
        <v>62</v>
      </c>
      <c r="C483" s="806" t="s">
        <v>7</v>
      </c>
      <c r="D483" s="190" t="s">
        <v>2</v>
      </c>
      <c r="E483" s="191">
        <f>'[4]Приложение 9 '!$E$366</f>
        <v>291714.8</v>
      </c>
      <c r="F483" s="191">
        <f>'[2]Приложение 9 в минфин'!$E$361</f>
        <v>221494</v>
      </c>
      <c r="G483" s="191">
        <f>'[2]Приложение 9 в минфин'!$F$361</f>
        <v>221494</v>
      </c>
      <c r="H483" s="191">
        <v>221494</v>
      </c>
      <c r="I483" s="191">
        <v>221494</v>
      </c>
      <c r="J483" s="191">
        <v>221494</v>
      </c>
    </row>
    <row r="484" spans="2:10" ht="16.7" customHeight="1" x14ac:dyDescent="0.25">
      <c r="B484" s="804" t="s">
        <v>62</v>
      </c>
      <c r="C484" s="806" t="s">
        <v>7</v>
      </c>
      <c r="D484" s="190" t="s">
        <v>3</v>
      </c>
      <c r="E484" s="191"/>
      <c r="F484" s="191"/>
      <c r="G484" s="191"/>
      <c r="H484" s="191"/>
      <c r="I484" s="191"/>
      <c r="J484" s="191"/>
    </row>
    <row r="485" spans="2:10" ht="16.7" customHeight="1" x14ac:dyDescent="0.25">
      <c r="B485" s="804" t="s">
        <v>62</v>
      </c>
      <c r="C485" s="806" t="s">
        <v>7</v>
      </c>
      <c r="D485" s="190" t="s">
        <v>4</v>
      </c>
      <c r="E485" s="191"/>
      <c r="F485" s="191"/>
      <c r="G485" s="191"/>
      <c r="H485" s="191"/>
      <c r="I485" s="191"/>
      <c r="J485" s="191"/>
    </row>
    <row r="486" spans="2:10" ht="16.7" customHeight="1" x14ac:dyDescent="0.25">
      <c r="B486" s="804" t="s">
        <v>62</v>
      </c>
      <c r="C486" s="806" t="s">
        <v>7</v>
      </c>
      <c r="D486" s="190" t="s">
        <v>5</v>
      </c>
      <c r="E486" s="191"/>
      <c r="F486" s="191"/>
      <c r="G486" s="191"/>
      <c r="H486" s="191"/>
      <c r="I486" s="191"/>
      <c r="J486" s="191"/>
    </row>
    <row r="487" spans="2:10" ht="16.7" customHeight="1" x14ac:dyDescent="0.25">
      <c r="B487" s="810" t="s">
        <v>448</v>
      </c>
      <c r="C487" s="806" t="s">
        <v>7</v>
      </c>
      <c r="D487" s="192" t="s">
        <v>1</v>
      </c>
      <c r="E487" s="189">
        <f>E488</f>
        <v>305575</v>
      </c>
      <c r="F487" s="189"/>
      <c r="G487" s="189"/>
      <c r="H487" s="191"/>
      <c r="I487" s="191"/>
      <c r="J487" s="191"/>
    </row>
    <row r="488" spans="2:10" ht="16.7" customHeight="1" x14ac:dyDescent="0.25">
      <c r="B488" s="811"/>
      <c r="C488" s="806" t="s">
        <v>7</v>
      </c>
      <c r="D488" s="190" t="s">
        <v>2</v>
      </c>
      <c r="E488" s="191">
        <f>'[3]Приложение 9 '!$E$370</f>
        <v>305575</v>
      </c>
      <c r="F488" s="191"/>
      <c r="G488" s="191"/>
      <c r="H488" s="191"/>
      <c r="I488" s="191"/>
      <c r="J488" s="191"/>
    </row>
    <row r="489" spans="2:10" ht="31.5" customHeight="1" x14ac:dyDescent="0.25">
      <c r="B489" s="811"/>
      <c r="C489" s="806" t="s">
        <v>7</v>
      </c>
      <c r="D489" s="190" t="s">
        <v>3</v>
      </c>
      <c r="E489" s="191"/>
      <c r="F489" s="191"/>
      <c r="G489" s="191"/>
      <c r="H489" s="191"/>
      <c r="I489" s="191"/>
      <c r="J489" s="191"/>
    </row>
    <row r="490" spans="2:10" ht="16.7" customHeight="1" x14ac:dyDescent="0.25">
      <c r="B490" s="811"/>
      <c r="C490" s="806" t="s">
        <v>7</v>
      </c>
      <c r="D490" s="190" t="s">
        <v>4</v>
      </c>
      <c r="E490" s="191"/>
      <c r="F490" s="191"/>
      <c r="G490" s="191"/>
      <c r="H490" s="191"/>
      <c r="I490" s="191"/>
      <c r="J490" s="191"/>
    </row>
    <row r="491" spans="2:10" ht="33.75" customHeight="1" x14ac:dyDescent="0.25">
      <c r="B491" s="812"/>
      <c r="C491" s="806" t="s">
        <v>7</v>
      </c>
      <c r="D491" s="190" t="s">
        <v>5</v>
      </c>
      <c r="E491" s="209"/>
      <c r="F491" s="191"/>
      <c r="G491" s="191"/>
      <c r="H491" s="191"/>
      <c r="I491" s="191"/>
      <c r="J491" s="191"/>
    </row>
    <row r="492" spans="2:10" ht="33.75" customHeight="1" x14ac:dyDescent="0.25">
      <c r="B492" s="810" t="s">
        <v>532</v>
      </c>
      <c r="C492" s="806" t="s">
        <v>7</v>
      </c>
      <c r="D492" s="192" t="s">
        <v>1</v>
      </c>
      <c r="E492" s="211">
        <f>E493</f>
        <v>14068</v>
      </c>
      <c r="F492" s="191"/>
      <c r="G492" s="191"/>
      <c r="H492" s="191"/>
      <c r="I492" s="191"/>
      <c r="J492" s="191"/>
    </row>
    <row r="493" spans="2:10" ht="33.75" customHeight="1" x14ac:dyDescent="0.25">
      <c r="B493" s="811"/>
      <c r="C493" s="806" t="s">
        <v>7</v>
      </c>
      <c r="D493" s="190" t="s">
        <v>2</v>
      </c>
      <c r="E493" s="209">
        <f>'[3]Приложение 9 '!$E$374</f>
        <v>14068</v>
      </c>
      <c r="F493" s="191"/>
      <c r="G493" s="191"/>
      <c r="H493" s="191"/>
      <c r="I493" s="191"/>
      <c r="J493" s="191"/>
    </row>
    <row r="494" spans="2:10" ht="33.75" customHeight="1" x14ac:dyDescent="0.25">
      <c r="B494" s="811"/>
      <c r="C494" s="806" t="s">
        <v>7</v>
      </c>
      <c r="D494" s="190" t="s">
        <v>3</v>
      </c>
      <c r="E494" s="191"/>
      <c r="F494" s="191"/>
      <c r="G494" s="191"/>
      <c r="H494" s="191"/>
      <c r="I494" s="191"/>
      <c r="J494" s="191"/>
    </row>
    <row r="495" spans="2:10" ht="33.75" customHeight="1" x14ac:dyDescent="0.25">
      <c r="B495" s="811"/>
      <c r="C495" s="806" t="s">
        <v>7</v>
      </c>
      <c r="D495" s="190" t="s">
        <v>4</v>
      </c>
      <c r="E495" s="191"/>
      <c r="F495" s="191"/>
      <c r="G495" s="191"/>
      <c r="H495" s="191"/>
      <c r="I495" s="191"/>
      <c r="J495" s="191"/>
    </row>
    <row r="496" spans="2:10" ht="33.75" customHeight="1" x14ac:dyDescent="0.25">
      <c r="B496" s="812"/>
      <c r="C496" s="806" t="s">
        <v>7</v>
      </c>
      <c r="D496" s="190" t="s">
        <v>5</v>
      </c>
      <c r="E496" s="191"/>
      <c r="F496" s="191"/>
      <c r="G496" s="191"/>
      <c r="H496" s="191"/>
      <c r="I496" s="191"/>
      <c r="J496" s="191"/>
    </row>
    <row r="497" spans="2:10" ht="33.75" customHeight="1" x14ac:dyDescent="0.25">
      <c r="B497" s="810" t="s">
        <v>533</v>
      </c>
      <c r="C497" s="806" t="s">
        <v>7</v>
      </c>
      <c r="D497" s="192" t="s">
        <v>1</v>
      </c>
      <c r="E497" s="189">
        <f>E498</f>
        <v>18343.099999999999</v>
      </c>
      <c r="F497" s="191"/>
      <c r="G497" s="191"/>
      <c r="H497" s="191"/>
      <c r="I497" s="191"/>
      <c r="J497" s="191"/>
    </row>
    <row r="498" spans="2:10" ht="33.75" customHeight="1" x14ac:dyDescent="0.25">
      <c r="B498" s="811"/>
      <c r="C498" s="806" t="s">
        <v>7</v>
      </c>
      <c r="D498" s="190" t="s">
        <v>2</v>
      </c>
      <c r="E498" s="191">
        <f>'[5]Приложение 9 '!$E$378</f>
        <v>18343.099999999999</v>
      </c>
      <c r="F498" s="191"/>
      <c r="G498" s="191"/>
      <c r="H498" s="191"/>
      <c r="I498" s="191"/>
      <c r="J498" s="191"/>
    </row>
    <row r="499" spans="2:10" ht="33.75" customHeight="1" x14ac:dyDescent="0.25">
      <c r="B499" s="811"/>
      <c r="C499" s="806" t="s">
        <v>7</v>
      </c>
      <c r="D499" s="190" t="s">
        <v>3</v>
      </c>
      <c r="E499" s="191"/>
      <c r="F499" s="191"/>
      <c r="G499" s="191"/>
      <c r="H499" s="191"/>
      <c r="I499" s="191"/>
      <c r="J499" s="191"/>
    </row>
    <row r="500" spans="2:10" ht="33.75" customHeight="1" x14ac:dyDescent="0.25">
      <c r="B500" s="811"/>
      <c r="C500" s="806" t="s">
        <v>7</v>
      </c>
      <c r="D500" s="190" t="s">
        <v>4</v>
      </c>
      <c r="E500" s="191"/>
      <c r="F500" s="191"/>
      <c r="G500" s="191"/>
      <c r="H500" s="191"/>
      <c r="I500" s="191"/>
      <c r="J500" s="191"/>
    </row>
    <row r="501" spans="2:10" ht="33.75" customHeight="1" x14ac:dyDescent="0.25">
      <c r="B501" s="812"/>
      <c r="C501" s="806" t="s">
        <v>7</v>
      </c>
      <c r="D501" s="190" t="s">
        <v>5</v>
      </c>
      <c r="E501" s="191"/>
      <c r="F501" s="191"/>
      <c r="G501" s="191"/>
      <c r="H501" s="191"/>
      <c r="I501" s="191"/>
      <c r="J501" s="191"/>
    </row>
    <row r="502" spans="2:10" ht="16.7" customHeight="1" x14ac:dyDescent="0.25">
      <c r="B502" s="804" t="s">
        <v>63</v>
      </c>
      <c r="C502" s="806" t="s">
        <v>7</v>
      </c>
      <c r="D502" s="192" t="s">
        <v>1</v>
      </c>
      <c r="E502" s="189">
        <f>SUM(E503:E506)</f>
        <v>67324.399999999994</v>
      </c>
      <c r="F502" s="189">
        <f t="shared" ref="F502:G502" si="64">SUM(F503:F506)</f>
        <v>65489.4</v>
      </c>
      <c r="G502" s="189">
        <f t="shared" si="64"/>
        <v>65489.4</v>
      </c>
      <c r="H502" s="189">
        <v>65489.4</v>
      </c>
      <c r="I502" s="189">
        <v>65489.4</v>
      </c>
      <c r="J502" s="189">
        <v>65489.4</v>
      </c>
    </row>
    <row r="503" spans="2:10" ht="16.7" customHeight="1" x14ac:dyDescent="0.25">
      <c r="B503" s="804" t="s">
        <v>63</v>
      </c>
      <c r="C503" s="806" t="s">
        <v>7</v>
      </c>
      <c r="D503" s="190" t="s">
        <v>2</v>
      </c>
      <c r="E503" s="191">
        <f>'[4]Приложение 9 '!$E$382</f>
        <v>67324.399999999994</v>
      </c>
      <c r="F503" s="191">
        <f>'[2]Приложение 9 в минфин'!$E$365</f>
        <v>65489.4</v>
      </c>
      <c r="G503" s="191">
        <f>'[2]Приложение 9 в минфин'!$F$365</f>
        <v>65489.4</v>
      </c>
      <c r="H503" s="191">
        <v>65489.4</v>
      </c>
      <c r="I503" s="191">
        <v>65489.4</v>
      </c>
      <c r="J503" s="191">
        <v>65489.4</v>
      </c>
    </row>
    <row r="504" spans="2:10" ht="16.7" customHeight="1" x14ac:dyDescent="0.25">
      <c r="B504" s="804" t="s">
        <v>63</v>
      </c>
      <c r="C504" s="806" t="s">
        <v>7</v>
      </c>
      <c r="D504" s="190" t="s">
        <v>3</v>
      </c>
      <c r="E504" s="191"/>
      <c r="F504" s="191"/>
      <c r="G504" s="191"/>
      <c r="H504" s="191"/>
      <c r="I504" s="191"/>
      <c r="J504" s="191"/>
    </row>
    <row r="505" spans="2:10" ht="16.7" customHeight="1" x14ac:dyDescent="0.25">
      <c r="B505" s="804" t="s">
        <v>63</v>
      </c>
      <c r="C505" s="806" t="s">
        <v>7</v>
      </c>
      <c r="D505" s="190" t="s">
        <v>4</v>
      </c>
      <c r="E505" s="191"/>
      <c r="F505" s="191"/>
      <c r="G505" s="191"/>
      <c r="H505" s="191"/>
      <c r="I505" s="191"/>
      <c r="J505" s="191"/>
    </row>
    <row r="506" spans="2:10" ht="16.7" customHeight="1" x14ac:dyDescent="0.25">
      <c r="B506" s="804" t="s">
        <v>63</v>
      </c>
      <c r="C506" s="806" t="s">
        <v>7</v>
      </c>
      <c r="D506" s="190" t="s">
        <v>5</v>
      </c>
      <c r="E506" s="191"/>
      <c r="F506" s="191"/>
      <c r="G506" s="191"/>
      <c r="H506" s="191"/>
      <c r="I506" s="191"/>
      <c r="J506" s="191"/>
    </row>
    <row r="507" spans="2:10" ht="16.7" customHeight="1" x14ac:dyDescent="0.25">
      <c r="B507" s="804" t="s">
        <v>64</v>
      </c>
      <c r="C507" s="806" t="s">
        <v>7</v>
      </c>
      <c r="D507" s="192" t="s">
        <v>1</v>
      </c>
      <c r="E507" s="189">
        <f>SUM(E508:E511)</f>
        <v>599856.69999999995</v>
      </c>
      <c r="F507" s="189">
        <f t="shared" ref="F507:G507" si="65">SUM(F508:F511)</f>
        <v>214154.1</v>
      </c>
      <c r="G507" s="189">
        <f t="shared" si="65"/>
        <v>269195.2</v>
      </c>
      <c r="H507" s="189">
        <v>223672.4</v>
      </c>
      <c r="I507" s="189">
        <v>223672.4</v>
      </c>
      <c r="J507" s="189">
        <v>223672.4</v>
      </c>
    </row>
    <row r="508" spans="2:10" ht="16.7" customHeight="1" x14ac:dyDescent="0.25">
      <c r="B508" s="804" t="s">
        <v>64</v>
      </c>
      <c r="C508" s="806" t="s">
        <v>7</v>
      </c>
      <c r="D508" s="190" t="s">
        <v>2</v>
      </c>
      <c r="E508" s="191">
        <f>'[5]Приложение 9 '!$E$386</f>
        <v>599856.69999999995</v>
      </c>
      <c r="F508" s="191">
        <f>'[4]Приложение 9 '!$F$386</f>
        <v>214154.1</v>
      </c>
      <c r="G508" s="191">
        <f>'[2]Приложение 9 в минфин'!$F$369</f>
        <v>269195.2</v>
      </c>
      <c r="H508" s="191">
        <v>223672.4</v>
      </c>
      <c r="I508" s="191">
        <v>223672.4</v>
      </c>
      <c r="J508" s="191">
        <v>223672.4</v>
      </c>
    </row>
    <row r="509" spans="2:10" ht="16.7" customHeight="1" x14ac:dyDescent="0.25">
      <c r="B509" s="804" t="s">
        <v>64</v>
      </c>
      <c r="C509" s="806" t="s">
        <v>7</v>
      </c>
      <c r="D509" s="190" t="s">
        <v>3</v>
      </c>
      <c r="E509" s="191"/>
      <c r="F509" s="191"/>
      <c r="G509" s="191"/>
      <c r="H509" s="191"/>
      <c r="I509" s="191"/>
      <c r="J509" s="191"/>
    </row>
    <row r="510" spans="2:10" ht="16.7" customHeight="1" x14ac:dyDescent="0.25">
      <c r="B510" s="804" t="s">
        <v>64</v>
      </c>
      <c r="C510" s="806" t="s">
        <v>7</v>
      </c>
      <c r="D510" s="190" t="s">
        <v>4</v>
      </c>
      <c r="E510" s="191"/>
      <c r="F510" s="191"/>
      <c r="G510" s="191"/>
      <c r="H510" s="191"/>
      <c r="I510" s="191"/>
      <c r="J510" s="191"/>
    </row>
    <row r="511" spans="2:10" ht="16.7" customHeight="1" x14ac:dyDescent="0.25">
      <c r="B511" s="804" t="s">
        <v>64</v>
      </c>
      <c r="C511" s="806" t="s">
        <v>7</v>
      </c>
      <c r="D511" s="190" t="s">
        <v>5</v>
      </c>
      <c r="E511" s="191"/>
      <c r="F511" s="191"/>
      <c r="G511" s="191"/>
      <c r="H511" s="191"/>
      <c r="I511" s="191"/>
      <c r="J511" s="191"/>
    </row>
    <row r="512" spans="2:10" ht="20.100000000000001" customHeight="1" x14ac:dyDescent="0.25">
      <c r="B512" s="804" t="s">
        <v>65</v>
      </c>
      <c r="C512" s="806" t="s">
        <v>7</v>
      </c>
      <c r="D512" s="192" t="s">
        <v>1</v>
      </c>
      <c r="E512" s="189">
        <f>SUM(E513:E516)</f>
        <v>752571.69999999984</v>
      </c>
      <c r="F512" s="189">
        <f t="shared" ref="F512" si="66">SUM(F513:F516)</f>
        <v>253141.3</v>
      </c>
      <c r="G512" s="189"/>
      <c r="H512" s="189"/>
      <c r="I512" s="189"/>
      <c r="J512" s="189"/>
    </row>
    <row r="513" spans="2:10" ht="20.100000000000001" customHeight="1" x14ac:dyDescent="0.25">
      <c r="B513" s="804" t="s">
        <v>65</v>
      </c>
      <c r="C513" s="806" t="s">
        <v>7</v>
      </c>
      <c r="D513" s="190" t="s">
        <v>2</v>
      </c>
      <c r="E513" s="191">
        <f>'[5]Приложение 9 '!$E$390</f>
        <v>752571.69999999984</v>
      </c>
      <c r="F513" s="191">
        <f>'[5]Приложение 9 '!$F$390</f>
        <v>253141.3</v>
      </c>
      <c r="G513" s="191"/>
      <c r="H513" s="191"/>
      <c r="I513" s="191"/>
      <c r="J513" s="191"/>
    </row>
    <row r="514" spans="2:10" ht="20.100000000000001" customHeight="1" x14ac:dyDescent="0.25">
      <c r="B514" s="804" t="s">
        <v>65</v>
      </c>
      <c r="C514" s="806" t="s">
        <v>7</v>
      </c>
      <c r="D514" s="190" t="s">
        <v>3</v>
      </c>
      <c r="E514" s="191"/>
      <c r="F514" s="191"/>
      <c r="G514" s="191"/>
      <c r="H514" s="191"/>
      <c r="I514" s="191"/>
      <c r="J514" s="191"/>
    </row>
    <row r="515" spans="2:10" ht="20.100000000000001" customHeight="1" x14ac:dyDescent="0.25">
      <c r="B515" s="804" t="s">
        <v>65</v>
      </c>
      <c r="C515" s="806" t="s">
        <v>7</v>
      </c>
      <c r="D515" s="190" t="s">
        <v>4</v>
      </c>
      <c r="E515" s="191"/>
      <c r="F515" s="191"/>
      <c r="G515" s="191"/>
      <c r="H515" s="191"/>
      <c r="I515" s="191"/>
      <c r="J515" s="191"/>
    </row>
    <row r="516" spans="2:10" ht="20.100000000000001" customHeight="1" x14ac:dyDescent="0.25">
      <c r="B516" s="804" t="s">
        <v>65</v>
      </c>
      <c r="C516" s="806" t="s">
        <v>7</v>
      </c>
      <c r="D516" s="190" t="s">
        <v>5</v>
      </c>
      <c r="E516" s="191"/>
      <c r="F516" s="191"/>
      <c r="G516" s="191"/>
      <c r="H516" s="191"/>
      <c r="I516" s="191"/>
      <c r="J516" s="191"/>
    </row>
    <row r="517" spans="2:10" ht="23.45" customHeight="1" x14ac:dyDescent="0.25">
      <c r="B517" s="804" t="s">
        <v>66</v>
      </c>
      <c r="C517" s="806" t="s">
        <v>7</v>
      </c>
      <c r="D517" s="192" t="s">
        <v>1</v>
      </c>
      <c r="E517" s="189">
        <f>SUM(E518:E521)</f>
        <v>9665.4</v>
      </c>
      <c r="F517" s="189">
        <f t="shared" ref="F517:G517" si="67">SUM(F518:F521)</f>
        <v>6578.9</v>
      </c>
      <c r="G517" s="189">
        <f t="shared" si="67"/>
        <v>6578.9</v>
      </c>
      <c r="H517" s="189">
        <v>6578.9</v>
      </c>
      <c r="I517" s="189">
        <v>6578.9</v>
      </c>
      <c r="J517" s="189">
        <v>6578.9</v>
      </c>
    </row>
    <row r="518" spans="2:10" ht="23.45" customHeight="1" x14ac:dyDescent="0.25">
      <c r="B518" s="804" t="s">
        <v>66</v>
      </c>
      <c r="C518" s="806" t="s">
        <v>7</v>
      </c>
      <c r="D518" s="190" t="s">
        <v>2</v>
      </c>
      <c r="E518" s="191">
        <f>'[4]Приложение 9 '!$E$394</f>
        <v>9665.4</v>
      </c>
      <c r="F518" s="191">
        <f>'[2]Приложение 9 в минфин'!$E$377</f>
        <v>6578.9</v>
      </c>
      <c r="G518" s="191">
        <f>'[2]Приложение 9 в минфин'!$F$377</f>
        <v>6578.9</v>
      </c>
      <c r="H518" s="191">
        <v>6578.9</v>
      </c>
      <c r="I518" s="191">
        <v>6578.9</v>
      </c>
      <c r="J518" s="191">
        <v>6578.9</v>
      </c>
    </row>
    <row r="519" spans="2:10" ht="23.45" customHeight="1" x14ac:dyDescent="0.25">
      <c r="B519" s="804" t="s">
        <v>66</v>
      </c>
      <c r="C519" s="806" t="s">
        <v>7</v>
      </c>
      <c r="D519" s="190" t="s">
        <v>3</v>
      </c>
      <c r="E519" s="191"/>
      <c r="F519" s="191"/>
      <c r="G519" s="191"/>
      <c r="H519" s="191"/>
      <c r="I519" s="191"/>
      <c r="J519" s="191"/>
    </row>
    <row r="520" spans="2:10" ht="23.45" customHeight="1" x14ac:dyDescent="0.25">
      <c r="B520" s="804" t="s">
        <v>66</v>
      </c>
      <c r="C520" s="806" t="s">
        <v>7</v>
      </c>
      <c r="D520" s="190" t="s">
        <v>4</v>
      </c>
      <c r="E520" s="191"/>
      <c r="F520" s="191"/>
      <c r="G520" s="191"/>
      <c r="H520" s="191"/>
      <c r="I520" s="191"/>
      <c r="J520" s="191"/>
    </row>
    <row r="521" spans="2:10" ht="15.75" customHeight="1" x14ac:dyDescent="0.25">
      <c r="B521" s="804" t="s">
        <v>66</v>
      </c>
      <c r="C521" s="806" t="s">
        <v>7</v>
      </c>
      <c r="D521" s="190" t="s">
        <v>5</v>
      </c>
      <c r="E521" s="191"/>
      <c r="F521" s="191"/>
      <c r="G521" s="191"/>
      <c r="H521" s="191"/>
      <c r="I521" s="191"/>
      <c r="J521" s="191"/>
    </row>
    <row r="522" spans="2:10" ht="16.7" customHeight="1" x14ac:dyDescent="0.25">
      <c r="B522" s="804" t="s">
        <v>67</v>
      </c>
      <c r="C522" s="806" t="s">
        <v>7</v>
      </c>
      <c r="D522" s="192" t="s">
        <v>1</v>
      </c>
      <c r="E522" s="189">
        <f>SUM(E523:E526)</f>
        <v>89966.599999999991</v>
      </c>
      <c r="F522" s="189">
        <f t="shared" ref="F522:G522" si="68">SUM(F523:F526)</f>
        <v>90936.6</v>
      </c>
      <c r="G522" s="189">
        <f t="shared" si="68"/>
        <v>90936.6</v>
      </c>
      <c r="H522" s="189">
        <v>90936.6</v>
      </c>
      <c r="I522" s="189">
        <v>90936.6</v>
      </c>
      <c r="J522" s="189">
        <v>90936.6</v>
      </c>
    </row>
    <row r="523" spans="2:10" ht="16.7" customHeight="1" x14ac:dyDescent="0.25">
      <c r="B523" s="804" t="s">
        <v>67</v>
      </c>
      <c r="C523" s="806" t="s">
        <v>7</v>
      </c>
      <c r="D523" s="190" t="s">
        <v>2</v>
      </c>
      <c r="E523" s="191">
        <f>'[4]Приложение 9 '!$E$398</f>
        <v>89966.599999999991</v>
      </c>
      <c r="F523" s="191">
        <f>'[2]Приложение 9 в минфин'!$E$381</f>
        <v>90936.6</v>
      </c>
      <c r="G523" s="191">
        <f>'[2]Приложение 9 в минфин'!$F$381</f>
        <v>90936.6</v>
      </c>
      <c r="H523" s="191">
        <v>90936.6</v>
      </c>
      <c r="I523" s="191">
        <v>90936.6</v>
      </c>
      <c r="J523" s="191">
        <v>90936.6</v>
      </c>
    </row>
    <row r="524" spans="2:10" ht="16.7" customHeight="1" x14ac:dyDescent="0.25">
      <c r="B524" s="804" t="s">
        <v>67</v>
      </c>
      <c r="C524" s="806" t="s">
        <v>7</v>
      </c>
      <c r="D524" s="190" t="s">
        <v>3</v>
      </c>
      <c r="E524" s="191"/>
      <c r="F524" s="191"/>
      <c r="G524" s="191"/>
      <c r="H524" s="191"/>
      <c r="I524" s="191"/>
      <c r="J524" s="191"/>
    </row>
    <row r="525" spans="2:10" ht="16.7" customHeight="1" x14ac:dyDescent="0.25">
      <c r="B525" s="804" t="s">
        <v>67</v>
      </c>
      <c r="C525" s="806" t="s">
        <v>7</v>
      </c>
      <c r="D525" s="190" t="s">
        <v>4</v>
      </c>
      <c r="E525" s="191"/>
      <c r="F525" s="191"/>
      <c r="G525" s="191"/>
      <c r="H525" s="191"/>
      <c r="I525" s="191"/>
      <c r="J525" s="191"/>
    </row>
    <row r="526" spans="2:10" ht="16.7" customHeight="1" x14ac:dyDescent="0.25">
      <c r="B526" s="804" t="s">
        <v>67</v>
      </c>
      <c r="C526" s="806" t="s">
        <v>7</v>
      </c>
      <c r="D526" s="190" t="s">
        <v>5</v>
      </c>
      <c r="E526" s="191"/>
      <c r="F526" s="191"/>
      <c r="G526" s="191"/>
      <c r="H526" s="191"/>
      <c r="I526" s="191"/>
      <c r="J526" s="191"/>
    </row>
    <row r="527" spans="2:10" ht="16.7" customHeight="1" x14ac:dyDescent="0.25">
      <c r="B527" s="804" t="s">
        <v>68</v>
      </c>
      <c r="C527" s="806" t="s">
        <v>7</v>
      </c>
      <c r="D527" s="192" t="s">
        <v>1</v>
      </c>
      <c r="E527" s="189">
        <f>SUM(E528:E531)</f>
        <v>3710.8</v>
      </c>
      <c r="F527" s="189">
        <f t="shared" ref="F527:G527" si="69">SUM(F528:F531)</f>
        <v>3750.4</v>
      </c>
      <c r="G527" s="189">
        <f t="shared" si="69"/>
        <v>3800</v>
      </c>
      <c r="H527" s="189">
        <v>3800</v>
      </c>
      <c r="I527" s="189">
        <v>3800</v>
      </c>
      <c r="J527" s="189">
        <v>3800</v>
      </c>
    </row>
    <row r="528" spans="2:10" ht="16.7" customHeight="1" x14ac:dyDescent="0.25">
      <c r="B528" s="804" t="s">
        <v>68</v>
      </c>
      <c r="C528" s="806" t="s">
        <v>7</v>
      </c>
      <c r="D528" s="190" t="s">
        <v>2</v>
      </c>
      <c r="E528" s="191"/>
      <c r="F528" s="191"/>
      <c r="G528" s="191"/>
      <c r="H528" s="191"/>
      <c r="I528" s="191"/>
      <c r="J528" s="191"/>
    </row>
    <row r="529" spans="2:10" ht="16.7" customHeight="1" x14ac:dyDescent="0.25">
      <c r="B529" s="804" t="s">
        <v>68</v>
      </c>
      <c r="C529" s="806" t="s">
        <v>7</v>
      </c>
      <c r="D529" s="190" t="s">
        <v>3</v>
      </c>
      <c r="E529" s="191">
        <f>'[2]Приложение 9 в минфин'!$D$386</f>
        <v>3710.8</v>
      </c>
      <c r="F529" s="191">
        <f>'[2]Приложение 9 в минфин'!$E$386</f>
        <v>3750.4</v>
      </c>
      <c r="G529" s="191">
        <f>'[2]Приложение 9 в минфин'!$F$386</f>
        <v>3800</v>
      </c>
      <c r="H529" s="191">
        <v>3800</v>
      </c>
      <c r="I529" s="191">
        <v>3800</v>
      </c>
      <c r="J529" s="191">
        <v>3800</v>
      </c>
    </row>
    <row r="530" spans="2:10" ht="16.7" customHeight="1" x14ac:dyDescent="0.25">
      <c r="B530" s="804" t="s">
        <v>68</v>
      </c>
      <c r="C530" s="806" t="s">
        <v>7</v>
      </c>
      <c r="D530" s="190" t="s">
        <v>4</v>
      </c>
      <c r="E530" s="191"/>
      <c r="F530" s="191"/>
      <c r="G530" s="191"/>
      <c r="H530" s="191"/>
      <c r="I530" s="191"/>
      <c r="J530" s="191"/>
    </row>
    <row r="531" spans="2:10" ht="16.7" customHeight="1" x14ac:dyDescent="0.25">
      <c r="B531" s="804" t="s">
        <v>68</v>
      </c>
      <c r="C531" s="806" t="s">
        <v>7</v>
      </c>
      <c r="D531" s="190" t="s">
        <v>5</v>
      </c>
      <c r="E531" s="191"/>
      <c r="F531" s="191"/>
      <c r="G531" s="191"/>
      <c r="H531" s="191"/>
      <c r="I531" s="191"/>
      <c r="J531" s="191"/>
    </row>
    <row r="532" spans="2:10" ht="16.7" customHeight="1" x14ac:dyDescent="0.25">
      <c r="B532" s="804" t="s">
        <v>69</v>
      </c>
      <c r="C532" s="806" t="s">
        <v>7</v>
      </c>
      <c r="D532" s="192" t="s">
        <v>1</v>
      </c>
      <c r="E532" s="189">
        <f>SUM(E533:E536)</f>
        <v>161471.4</v>
      </c>
      <c r="F532" s="189">
        <f t="shared" ref="F532:G532" si="70">SUM(F533:F536)</f>
        <v>132051</v>
      </c>
      <c r="G532" s="189">
        <f t="shared" si="70"/>
        <v>132051</v>
      </c>
      <c r="H532" s="189">
        <v>132051</v>
      </c>
      <c r="I532" s="189">
        <v>132051</v>
      </c>
      <c r="J532" s="189">
        <v>132051</v>
      </c>
    </row>
    <row r="533" spans="2:10" ht="16.7" customHeight="1" x14ac:dyDescent="0.25">
      <c r="B533" s="804" t="s">
        <v>69</v>
      </c>
      <c r="C533" s="806" t="s">
        <v>7</v>
      </c>
      <c r="D533" s="190" t="s">
        <v>2</v>
      </c>
      <c r="E533" s="191">
        <f>'[4]Приложение 9 '!$E$406+119</f>
        <v>161471.4</v>
      </c>
      <c r="F533" s="191">
        <f>'[5]Приложение 9 '!$F$406</f>
        <v>132051</v>
      </c>
      <c r="G533" s="191">
        <f>'[2]Приложение 9 в минфин'!$F$389</f>
        <v>132051</v>
      </c>
      <c r="H533" s="191">
        <v>132051</v>
      </c>
      <c r="I533" s="191">
        <v>132051</v>
      </c>
      <c r="J533" s="191">
        <v>132051</v>
      </c>
    </row>
    <row r="534" spans="2:10" ht="16.7" customHeight="1" x14ac:dyDescent="0.25">
      <c r="B534" s="804" t="s">
        <v>69</v>
      </c>
      <c r="C534" s="806" t="s">
        <v>7</v>
      </c>
      <c r="D534" s="190" t="s">
        <v>3</v>
      </c>
      <c r="E534" s="191"/>
      <c r="F534" s="191"/>
      <c r="G534" s="191"/>
      <c r="H534" s="191"/>
      <c r="I534" s="191"/>
      <c r="J534" s="191"/>
    </row>
    <row r="535" spans="2:10" ht="16.7" customHeight="1" x14ac:dyDescent="0.25">
      <c r="B535" s="804" t="s">
        <v>69</v>
      </c>
      <c r="C535" s="806" t="s">
        <v>7</v>
      </c>
      <c r="D535" s="190" t="s">
        <v>4</v>
      </c>
      <c r="E535" s="191"/>
      <c r="F535" s="191"/>
      <c r="G535" s="191"/>
      <c r="H535" s="191"/>
      <c r="I535" s="191"/>
      <c r="J535" s="191"/>
    </row>
    <row r="536" spans="2:10" ht="16.7" customHeight="1" x14ac:dyDescent="0.25">
      <c r="B536" s="804" t="s">
        <v>69</v>
      </c>
      <c r="C536" s="806" t="s">
        <v>7</v>
      </c>
      <c r="D536" s="190" t="s">
        <v>5</v>
      </c>
      <c r="E536" s="191"/>
      <c r="F536" s="191"/>
      <c r="G536" s="191"/>
      <c r="H536" s="191"/>
      <c r="I536" s="191"/>
      <c r="J536" s="191"/>
    </row>
    <row r="537" spans="2:10" ht="20.100000000000001" customHeight="1" x14ac:dyDescent="0.25">
      <c r="B537" s="804" t="s">
        <v>534</v>
      </c>
      <c r="C537" s="806" t="s">
        <v>7</v>
      </c>
      <c r="D537" s="192" t="s">
        <v>1</v>
      </c>
      <c r="E537" s="189">
        <f>SUM(E538:E541)</f>
        <v>3750</v>
      </c>
      <c r="F537" s="189">
        <f t="shared" ref="F537:G537" si="71">SUM(F538:F541)</f>
        <v>3750</v>
      </c>
      <c r="G537" s="189">
        <f t="shared" si="71"/>
        <v>3750</v>
      </c>
      <c r="H537" s="189">
        <v>3750</v>
      </c>
      <c r="I537" s="189">
        <v>3750</v>
      </c>
      <c r="J537" s="189">
        <v>3750</v>
      </c>
    </row>
    <row r="538" spans="2:10" ht="20.100000000000001" customHeight="1" x14ac:dyDescent="0.25">
      <c r="B538" s="804" t="s">
        <v>70</v>
      </c>
      <c r="C538" s="806" t="s">
        <v>7</v>
      </c>
      <c r="D538" s="190" t="s">
        <v>2</v>
      </c>
      <c r="E538" s="191">
        <f>'[2]Приложение 9 в минфин'!$D$393</f>
        <v>3750</v>
      </c>
      <c r="F538" s="191">
        <f>'[2]Приложение 9 в минфин'!$E$393</f>
        <v>3750</v>
      </c>
      <c r="G538" s="191">
        <f>'[2]Приложение 9 в минфин'!$F$393</f>
        <v>3750</v>
      </c>
      <c r="H538" s="191">
        <v>3750</v>
      </c>
      <c r="I538" s="191">
        <v>3750</v>
      </c>
      <c r="J538" s="191">
        <v>3750</v>
      </c>
    </row>
    <row r="539" spans="2:10" ht="20.100000000000001" customHeight="1" x14ac:dyDescent="0.25">
      <c r="B539" s="804" t="s">
        <v>70</v>
      </c>
      <c r="C539" s="806" t="s">
        <v>7</v>
      </c>
      <c r="D539" s="190" t="s">
        <v>3</v>
      </c>
      <c r="E539" s="191"/>
      <c r="F539" s="191"/>
      <c r="G539" s="191"/>
      <c r="H539" s="191"/>
      <c r="I539" s="191"/>
      <c r="J539" s="191"/>
    </row>
    <row r="540" spans="2:10" ht="20.100000000000001" customHeight="1" x14ac:dyDescent="0.25">
      <c r="B540" s="804" t="s">
        <v>70</v>
      </c>
      <c r="C540" s="806" t="s">
        <v>7</v>
      </c>
      <c r="D540" s="190" t="s">
        <v>4</v>
      </c>
      <c r="E540" s="191"/>
      <c r="F540" s="191"/>
      <c r="G540" s="191"/>
      <c r="H540" s="191"/>
      <c r="I540" s="191"/>
      <c r="J540" s="191"/>
    </row>
    <row r="541" spans="2:10" ht="20.100000000000001" customHeight="1" x14ac:dyDescent="0.25">
      <c r="B541" s="804" t="s">
        <v>70</v>
      </c>
      <c r="C541" s="806" t="s">
        <v>7</v>
      </c>
      <c r="D541" s="190" t="s">
        <v>5</v>
      </c>
      <c r="E541" s="191"/>
      <c r="F541" s="191"/>
      <c r="G541" s="191"/>
      <c r="H541" s="191"/>
      <c r="I541" s="191"/>
      <c r="J541" s="191"/>
    </row>
    <row r="542" spans="2:10" ht="20.100000000000001" customHeight="1" x14ac:dyDescent="0.25">
      <c r="B542" s="804" t="s">
        <v>535</v>
      </c>
      <c r="C542" s="806" t="s">
        <v>7</v>
      </c>
      <c r="D542" s="192" t="s">
        <v>1</v>
      </c>
      <c r="E542" s="189">
        <f>SUM(E543:E546)</f>
        <v>3200</v>
      </c>
      <c r="F542" s="189"/>
      <c r="G542" s="189"/>
      <c r="H542" s="189"/>
      <c r="I542" s="189"/>
      <c r="J542" s="189"/>
    </row>
    <row r="543" spans="2:10" ht="20.100000000000001" customHeight="1" x14ac:dyDescent="0.25">
      <c r="B543" s="804"/>
      <c r="C543" s="806" t="s">
        <v>7</v>
      </c>
      <c r="D543" s="190" t="s">
        <v>2</v>
      </c>
      <c r="E543" s="191">
        <f>'[2]Приложение 9 в минфин'!$D$397</f>
        <v>3200</v>
      </c>
      <c r="F543" s="191"/>
      <c r="G543" s="191"/>
      <c r="H543" s="191"/>
      <c r="I543" s="191"/>
      <c r="J543" s="191"/>
    </row>
    <row r="544" spans="2:10" ht="20.100000000000001" customHeight="1" x14ac:dyDescent="0.25">
      <c r="B544" s="804"/>
      <c r="C544" s="806" t="s">
        <v>7</v>
      </c>
      <c r="D544" s="190" t="s">
        <v>3</v>
      </c>
      <c r="E544" s="191"/>
      <c r="F544" s="191"/>
      <c r="G544" s="191"/>
      <c r="H544" s="191"/>
      <c r="I544" s="191"/>
      <c r="J544" s="191"/>
    </row>
    <row r="545" spans="2:10" ht="20.100000000000001" customHeight="1" x14ac:dyDescent="0.25">
      <c r="B545" s="804"/>
      <c r="C545" s="806" t="s">
        <v>7</v>
      </c>
      <c r="D545" s="190" t="s">
        <v>4</v>
      </c>
      <c r="E545" s="191"/>
      <c r="F545" s="191"/>
      <c r="G545" s="191"/>
      <c r="H545" s="191"/>
      <c r="I545" s="191"/>
      <c r="J545" s="191"/>
    </row>
    <row r="546" spans="2:10" ht="20.100000000000001" customHeight="1" x14ac:dyDescent="0.25">
      <c r="B546" s="804"/>
      <c r="C546" s="806" t="s">
        <v>7</v>
      </c>
      <c r="D546" s="190" t="s">
        <v>5</v>
      </c>
      <c r="E546" s="191"/>
      <c r="F546" s="191"/>
      <c r="G546" s="191"/>
      <c r="H546" s="191"/>
      <c r="I546" s="191"/>
      <c r="J546" s="191"/>
    </row>
    <row r="547" spans="2:10" ht="20.100000000000001" customHeight="1" x14ac:dyDescent="0.25">
      <c r="B547" s="810" t="s">
        <v>536</v>
      </c>
      <c r="C547" s="806" t="s">
        <v>7</v>
      </c>
      <c r="D547" s="192" t="s">
        <v>1</v>
      </c>
      <c r="E547" s="194">
        <f>E548</f>
        <v>5208</v>
      </c>
      <c r="F547" s="191"/>
      <c r="G547" s="191"/>
      <c r="H547" s="191"/>
      <c r="I547" s="191"/>
      <c r="J547" s="191"/>
    </row>
    <row r="548" spans="2:10" ht="20.100000000000001" customHeight="1" x14ac:dyDescent="0.25">
      <c r="B548" s="811"/>
      <c r="C548" s="806" t="s">
        <v>7</v>
      </c>
      <c r="D548" s="190" t="s">
        <v>2</v>
      </c>
      <c r="E548" s="195">
        <v>5208</v>
      </c>
      <c r="F548" s="191"/>
      <c r="G548" s="191"/>
      <c r="H548" s="191"/>
      <c r="I548" s="191"/>
      <c r="J548" s="191"/>
    </row>
    <row r="549" spans="2:10" ht="20.100000000000001" customHeight="1" x14ac:dyDescent="0.25">
      <c r="B549" s="811"/>
      <c r="C549" s="806" t="s">
        <v>7</v>
      </c>
      <c r="D549" s="190" t="s">
        <v>3</v>
      </c>
      <c r="E549" s="195"/>
      <c r="F549" s="191"/>
      <c r="G549" s="191"/>
      <c r="H549" s="191"/>
      <c r="I549" s="191"/>
      <c r="J549" s="191"/>
    </row>
    <row r="550" spans="2:10" ht="20.100000000000001" customHeight="1" x14ac:dyDescent="0.25">
      <c r="B550" s="811"/>
      <c r="C550" s="806" t="s">
        <v>7</v>
      </c>
      <c r="D550" s="190" t="s">
        <v>4</v>
      </c>
      <c r="E550" s="195"/>
      <c r="F550" s="191"/>
      <c r="G550" s="191"/>
      <c r="H550" s="191"/>
      <c r="I550" s="191"/>
      <c r="J550" s="191"/>
    </row>
    <row r="551" spans="2:10" ht="20.100000000000001" customHeight="1" x14ac:dyDescent="0.25">
      <c r="B551" s="812"/>
      <c r="C551" s="806" t="s">
        <v>7</v>
      </c>
      <c r="D551" s="190" t="s">
        <v>5</v>
      </c>
      <c r="E551" s="195"/>
      <c r="F551" s="191"/>
      <c r="G551" s="191"/>
      <c r="H551" s="191"/>
      <c r="I551" s="191"/>
      <c r="J551" s="191"/>
    </row>
    <row r="552" spans="2:10" ht="20.100000000000001" customHeight="1" x14ac:dyDescent="0.25">
      <c r="B552" s="810" t="s">
        <v>537</v>
      </c>
      <c r="C552" s="806" t="s">
        <v>7</v>
      </c>
      <c r="D552" s="192" t="s">
        <v>1</v>
      </c>
      <c r="E552" s="194">
        <f>E553</f>
        <v>4779.3999999999996</v>
      </c>
      <c r="F552" s="191"/>
      <c r="G552" s="191"/>
      <c r="H552" s="191"/>
      <c r="I552" s="191"/>
      <c r="J552" s="191"/>
    </row>
    <row r="553" spans="2:10" ht="20.100000000000001" customHeight="1" x14ac:dyDescent="0.25">
      <c r="B553" s="811"/>
      <c r="C553" s="806" t="s">
        <v>7</v>
      </c>
      <c r="D553" s="190" t="s">
        <v>2</v>
      </c>
      <c r="E553" s="195">
        <v>4779.3999999999996</v>
      </c>
      <c r="F553" s="191"/>
      <c r="G553" s="191"/>
      <c r="H553" s="191"/>
      <c r="I553" s="191"/>
      <c r="J553" s="191"/>
    </row>
    <row r="554" spans="2:10" ht="20.100000000000001" customHeight="1" x14ac:dyDescent="0.25">
      <c r="B554" s="811"/>
      <c r="C554" s="806" t="s">
        <v>7</v>
      </c>
      <c r="D554" s="190" t="s">
        <v>3</v>
      </c>
      <c r="E554" s="191"/>
      <c r="F554" s="191"/>
      <c r="G554" s="191"/>
      <c r="H554" s="191"/>
      <c r="I554" s="191"/>
      <c r="J554" s="191"/>
    </row>
    <row r="555" spans="2:10" ht="20.100000000000001" customHeight="1" x14ac:dyDescent="0.25">
      <c r="B555" s="811"/>
      <c r="C555" s="806" t="s">
        <v>7</v>
      </c>
      <c r="D555" s="190" t="s">
        <v>4</v>
      </c>
      <c r="E555" s="191"/>
      <c r="F555" s="191"/>
      <c r="G555" s="191"/>
      <c r="H555" s="191"/>
      <c r="I555" s="191"/>
      <c r="J555" s="191"/>
    </row>
    <row r="556" spans="2:10" ht="20.100000000000001" customHeight="1" x14ac:dyDescent="0.25">
      <c r="B556" s="812"/>
      <c r="C556" s="806" t="s">
        <v>7</v>
      </c>
      <c r="D556" s="190" t="s">
        <v>5</v>
      </c>
      <c r="E556" s="191"/>
      <c r="F556" s="191"/>
      <c r="G556" s="191"/>
      <c r="H556" s="191"/>
      <c r="I556" s="191"/>
      <c r="J556" s="191"/>
    </row>
    <row r="557" spans="2:10" ht="20.100000000000001" customHeight="1" x14ac:dyDescent="0.25">
      <c r="B557" s="804" t="s">
        <v>269</v>
      </c>
      <c r="C557" s="806" t="s">
        <v>7</v>
      </c>
      <c r="D557" s="192" t="s">
        <v>1</v>
      </c>
      <c r="E557" s="189">
        <f>SUM(E558:E561)</f>
        <v>486557.5</v>
      </c>
      <c r="F557" s="189">
        <f t="shared" ref="F557:G557" si="72">SUM(F558:F561)</f>
        <v>852645.4</v>
      </c>
      <c r="G557" s="189">
        <f t="shared" si="72"/>
        <v>345981.1</v>
      </c>
      <c r="H557" s="189"/>
      <c r="I557" s="189"/>
      <c r="J557" s="189"/>
    </row>
    <row r="558" spans="2:10" ht="20.100000000000001" customHeight="1" x14ac:dyDescent="0.25">
      <c r="B558" s="804"/>
      <c r="C558" s="806" t="s">
        <v>7</v>
      </c>
      <c r="D558" s="190" t="s">
        <v>2</v>
      </c>
      <c r="E558" s="191"/>
      <c r="F558" s="191"/>
      <c r="G558" s="191"/>
      <c r="H558" s="191"/>
      <c r="I558" s="191"/>
      <c r="J558" s="191"/>
    </row>
    <row r="559" spans="2:10" ht="20.100000000000001" customHeight="1" x14ac:dyDescent="0.25">
      <c r="B559" s="804"/>
      <c r="C559" s="806" t="s">
        <v>7</v>
      </c>
      <c r="D559" s="190" t="s">
        <v>3</v>
      </c>
      <c r="E559" s="191">
        <f>E564</f>
        <v>486557.5</v>
      </c>
      <c r="F559" s="191">
        <f t="shared" ref="F559:G559" si="73">F564</f>
        <v>852645.4</v>
      </c>
      <c r="G559" s="191">
        <f t="shared" si="73"/>
        <v>345981.1</v>
      </c>
      <c r="H559" s="191"/>
      <c r="I559" s="191"/>
      <c r="J559" s="191"/>
    </row>
    <row r="560" spans="2:10" ht="20.100000000000001" customHeight="1" x14ac:dyDescent="0.25">
      <c r="B560" s="804"/>
      <c r="C560" s="806" t="s">
        <v>7</v>
      </c>
      <c r="D560" s="190" t="s">
        <v>4</v>
      </c>
      <c r="E560" s="191"/>
      <c r="F560" s="191"/>
      <c r="G560" s="191"/>
      <c r="H560" s="191"/>
      <c r="I560" s="191"/>
      <c r="J560" s="191"/>
    </row>
    <row r="561" spans="2:10" ht="20.100000000000001" customHeight="1" x14ac:dyDescent="0.25">
      <c r="B561" s="804"/>
      <c r="C561" s="806" t="s">
        <v>7</v>
      </c>
      <c r="D561" s="190" t="s">
        <v>5</v>
      </c>
      <c r="E561" s="191"/>
      <c r="F561" s="191"/>
      <c r="G561" s="191"/>
      <c r="H561" s="191"/>
      <c r="I561" s="191"/>
      <c r="J561" s="191"/>
    </row>
    <row r="562" spans="2:10" ht="20.100000000000001" customHeight="1" x14ac:dyDescent="0.25">
      <c r="B562" s="804" t="s">
        <v>538</v>
      </c>
      <c r="C562" s="806" t="s">
        <v>7</v>
      </c>
      <c r="D562" s="192" t="s">
        <v>1</v>
      </c>
      <c r="E562" s="189">
        <f>SUM(E563:E566)</f>
        <v>486557.5</v>
      </c>
      <c r="F562" s="189">
        <f t="shared" ref="F562:G562" si="74">SUM(F563:F566)</f>
        <v>852645.4</v>
      </c>
      <c r="G562" s="189">
        <f t="shared" si="74"/>
        <v>345981.1</v>
      </c>
      <c r="H562" s="189"/>
      <c r="I562" s="189"/>
      <c r="J562" s="189"/>
    </row>
    <row r="563" spans="2:10" ht="20.100000000000001" customHeight="1" x14ac:dyDescent="0.25">
      <c r="B563" s="804"/>
      <c r="C563" s="806" t="s">
        <v>7</v>
      </c>
      <c r="D563" s="190" t="s">
        <v>2</v>
      </c>
      <c r="E563" s="191"/>
      <c r="F563" s="191"/>
      <c r="G563" s="191"/>
      <c r="H563" s="191"/>
      <c r="I563" s="191"/>
      <c r="J563" s="191"/>
    </row>
    <row r="564" spans="2:10" ht="20.100000000000001" customHeight="1" x14ac:dyDescent="0.25">
      <c r="B564" s="804"/>
      <c r="C564" s="806" t="s">
        <v>7</v>
      </c>
      <c r="D564" s="190" t="s">
        <v>3</v>
      </c>
      <c r="E564" s="191">
        <f>'[2]Приложение 9 в минфин'!D402</f>
        <v>486557.5</v>
      </c>
      <c r="F564" s="191">
        <f>'[2]Приложение 9 в минфин'!E402</f>
        <v>852645.4</v>
      </c>
      <c r="G564" s="191">
        <f>'[2]Приложение 9 в минфин'!F402</f>
        <v>345981.1</v>
      </c>
      <c r="H564" s="191"/>
      <c r="I564" s="191"/>
      <c r="J564" s="191"/>
    </row>
    <row r="565" spans="2:10" ht="20.100000000000001" customHeight="1" x14ac:dyDescent="0.25">
      <c r="B565" s="804"/>
      <c r="C565" s="806" t="s">
        <v>7</v>
      </c>
      <c r="D565" s="190" t="s">
        <v>4</v>
      </c>
      <c r="E565" s="191"/>
      <c r="F565" s="191"/>
      <c r="G565" s="191"/>
      <c r="H565" s="191"/>
      <c r="I565" s="191"/>
      <c r="J565" s="191"/>
    </row>
    <row r="566" spans="2:10" ht="20.100000000000001" customHeight="1" x14ac:dyDescent="0.25">
      <c r="B566" s="804"/>
      <c r="C566" s="806" t="s">
        <v>7</v>
      </c>
      <c r="D566" s="190" t="s">
        <v>5</v>
      </c>
      <c r="E566" s="191"/>
      <c r="F566" s="191"/>
      <c r="G566" s="191"/>
      <c r="H566" s="191"/>
      <c r="I566" s="191"/>
      <c r="J566" s="191"/>
    </row>
    <row r="567" spans="2:10" ht="20.100000000000001" customHeight="1" x14ac:dyDescent="0.25">
      <c r="B567" s="804" t="s">
        <v>270</v>
      </c>
      <c r="C567" s="806" t="s">
        <v>7</v>
      </c>
      <c r="D567" s="192" t="s">
        <v>1</v>
      </c>
      <c r="E567" s="189">
        <f>SUM(E568:E571)</f>
        <v>202230.7</v>
      </c>
      <c r="F567" s="189">
        <f t="shared" ref="F567:G567" si="75">SUM(F568:F571)</f>
        <v>230680.3</v>
      </c>
      <c r="G567" s="189">
        <f t="shared" si="75"/>
        <v>179565.6</v>
      </c>
      <c r="H567" s="189"/>
      <c r="I567" s="189"/>
      <c r="J567" s="189"/>
    </row>
    <row r="568" spans="2:10" ht="20.100000000000001" customHeight="1" x14ac:dyDescent="0.25">
      <c r="B568" s="804"/>
      <c r="C568" s="806" t="s">
        <v>7</v>
      </c>
      <c r="D568" s="190" t="s">
        <v>2</v>
      </c>
      <c r="E568" s="191">
        <f>E573</f>
        <v>7800</v>
      </c>
      <c r="F568" s="191">
        <f t="shared" ref="F568:G569" si="76">F573</f>
        <v>8900</v>
      </c>
      <c r="G568" s="191">
        <f t="shared" si="76"/>
        <v>6900</v>
      </c>
      <c r="H568" s="191"/>
      <c r="I568" s="191"/>
      <c r="J568" s="191"/>
    </row>
    <row r="569" spans="2:10" ht="20.100000000000001" customHeight="1" x14ac:dyDescent="0.25">
      <c r="B569" s="804"/>
      <c r="C569" s="806" t="s">
        <v>7</v>
      </c>
      <c r="D569" s="190" t="s">
        <v>3</v>
      </c>
      <c r="E569" s="191">
        <f>E574</f>
        <v>194430.7</v>
      </c>
      <c r="F569" s="191">
        <f t="shared" si="76"/>
        <v>221780.3</v>
      </c>
      <c r="G569" s="191">
        <f t="shared" si="76"/>
        <v>172665.60000000001</v>
      </c>
      <c r="H569" s="191"/>
      <c r="I569" s="191"/>
      <c r="J569" s="191"/>
    </row>
    <row r="570" spans="2:10" ht="20.100000000000001" customHeight="1" x14ac:dyDescent="0.25">
      <c r="B570" s="804"/>
      <c r="C570" s="806" t="s">
        <v>7</v>
      </c>
      <c r="D570" s="190" t="s">
        <v>4</v>
      </c>
      <c r="E570" s="191"/>
      <c r="F570" s="191"/>
      <c r="G570" s="191"/>
      <c r="H570" s="191"/>
      <c r="I570" s="191"/>
      <c r="J570" s="191"/>
    </row>
    <row r="571" spans="2:10" ht="20.100000000000001" customHeight="1" x14ac:dyDescent="0.25">
      <c r="B571" s="804"/>
      <c r="C571" s="806" t="s">
        <v>7</v>
      </c>
      <c r="D571" s="190" t="s">
        <v>5</v>
      </c>
      <c r="E571" s="191"/>
      <c r="F571" s="191"/>
      <c r="G571" s="191"/>
      <c r="H571" s="191"/>
      <c r="I571" s="191"/>
      <c r="J571" s="191"/>
    </row>
    <row r="572" spans="2:10" ht="20.100000000000001" customHeight="1" x14ac:dyDescent="0.25">
      <c r="B572" s="804" t="s">
        <v>539</v>
      </c>
      <c r="C572" s="806" t="s">
        <v>7</v>
      </c>
      <c r="D572" s="192" t="s">
        <v>1</v>
      </c>
      <c r="E572" s="189">
        <f>SUM(E573:E576)</f>
        <v>202230.7</v>
      </c>
      <c r="F572" s="189">
        <f t="shared" ref="F572:G572" si="77">SUM(F573:F576)</f>
        <v>230680.3</v>
      </c>
      <c r="G572" s="189">
        <f t="shared" si="77"/>
        <v>179565.6</v>
      </c>
      <c r="H572" s="189"/>
      <c r="I572" s="189"/>
      <c r="J572" s="189"/>
    </row>
    <row r="573" spans="2:10" ht="20.100000000000001" customHeight="1" x14ac:dyDescent="0.25">
      <c r="B573" s="804"/>
      <c r="C573" s="806" t="s">
        <v>7</v>
      </c>
      <c r="D573" s="190" t="s">
        <v>2</v>
      </c>
      <c r="E573" s="191">
        <f>'[2]Приложение 9 в минфин'!D409</f>
        <v>7800</v>
      </c>
      <c r="F573" s="191">
        <f>'[2]Приложение 9 в минфин'!E409</f>
        <v>8900</v>
      </c>
      <c r="G573" s="191">
        <f>'[2]Приложение 9 в минфин'!F409</f>
        <v>6900</v>
      </c>
      <c r="H573" s="191"/>
      <c r="I573" s="191"/>
      <c r="J573" s="191"/>
    </row>
    <row r="574" spans="2:10" ht="20.100000000000001" customHeight="1" x14ac:dyDescent="0.25">
      <c r="B574" s="804"/>
      <c r="C574" s="806" t="s">
        <v>7</v>
      </c>
      <c r="D574" s="190" t="s">
        <v>3</v>
      </c>
      <c r="E574" s="191">
        <f>'[2]Приложение 9 в минфин'!D410</f>
        <v>194430.7</v>
      </c>
      <c r="F574" s="191">
        <f>'[2]Приложение 9 в минфин'!E410</f>
        <v>221780.3</v>
      </c>
      <c r="G574" s="191">
        <f>'[2]Приложение 9 в минфин'!F410</f>
        <v>172665.60000000001</v>
      </c>
      <c r="H574" s="191"/>
      <c r="I574" s="191"/>
      <c r="J574" s="191"/>
    </row>
    <row r="575" spans="2:10" ht="20.100000000000001" customHeight="1" x14ac:dyDescent="0.25">
      <c r="B575" s="804"/>
      <c r="C575" s="806" t="s">
        <v>7</v>
      </c>
      <c r="D575" s="190" t="s">
        <v>4</v>
      </c>
      <c r="E575" s="191"/>
      <c r="F575" s="191"/>
      <c r="G575" s="191"/>
      <c r="H575" s="191"/>
      <c r="I575" s="191"/>
      <c r="J575" s="191"/>
    </row>
    <row r="576" spans="2:10" ht="20.100000000000001" customHeight="1" x14ac:dyDescent="0.25">
      <c r="B576" s="804"/>
      <c r="C576" s="806" t="s">
        <v>7</v>
      </c>
      <c r="D576" s="190" t="s">
        <v>5</v>
      </c>
      <c r="E576" s="191"/>
      <c r="F576" s="191"/>
      <c r="G576" s="191"/>
      <c r="H576" s="191"/>
      <c r="I576" s="191"/>
      <c r="J576" s="191"/>
    </row>
    <row r="577" spans="2:10" ht="20.100000000000001" customHeight="1" x14ac:dyDescent="0.25">
      <c r="B577" s="810" t="s">
        <v>266</v>
      </c>
      <c r="C577" s="806" t="s">
        <v>0</v>
      </c>
      <c r="D577" s="192" t="s">
        <v>1</v>
      </c>
      <c r="E577" s="189">
        <f>SUM(E578:E581)</f>
        <v>146267.79999999999</v>
      </c>
      <c r="F577" s="189">
        <f t="shared" ref="F577" si="78">SUM(F578:F581)</f>
        <v>34919.5</v>
      </c>
      <c r="G577" s="189"/>
      <c r="H577" s="189"/>
      <c r="I577" s="189"/>
      <c r="J577" s="189"/>
    </row>
    <row r="578" spans="2:10" ht="20.100000000000001" customHeight="1" x14ac:dyDescent="0.25">
      <c r="B578" s="811"/>
      <c r="C578" s="806" t="s">
        <v>7</v>
      </c>
      <c r="D578" s="190" t="s">
        <v>2</v>
      </c>
      <c r="E578" s="191"/>
      <c r="F578" s="191"/>
      <c r="G578" s="191"/>
      <c r="H578" s="191"/>
      <c r="I578" s="191"/>
      <c r="J578" s="191"/>
    </row>
    <row r="579" spans="2:10" ht="20.100000000000001" customHeight="1" x14ac:dyDescent="0.25">
      <c r="B579" s="811"/>
      <c r="C579" s="806" t="s">
        <v>7</v>
      </c>
      <c r="D579" s="190" t="s">
        <v>3</v>
      </c>
      <c r="E579" s="191">
        <f>E584+E589</f>
        <v>146267.79999999999</v>
      </c>
      <c r="F579" s="191">
        <f>F584+F589</f>
        <v>34919.5</v>
      </c>
      <c r="G579" s="191"/>
      <c r="H579" s="191"/>
      <c r="I579" s="191"/>
      <c r="J579" s="191"/>
    </row>
    <row r="580" spans="2:10" ht="20.100000000000001" customHeight="1" x14ac:dyDescent="0.25">
      <c r="B580" s="811"/>
      <c r="C580" s="806" t="s">
        <v>7</v>
      </c>
      <c r="D580" s="190" t="s">
        <v>4</v>
      </c>
      <c r="E580" s="191"/>
      <c r="F580" s="191"/>
      <c r="G580" s="191"/>
      <c r="H580" s="191"/>
      <c r="I580" s="191"/>
      <c r="J580" s="191"/>
    </row>
    <row r="581" spans="2:10" ht="20.100000000000001" customHeight="1" x14ac:dyDescent="0.25">
      <c r="B581" s="811"/>
      <c r="C581" s="806" t="s">
        <v>7</v>
      </c>
      <c r="D581" s="190" t="s">
        <v>5</v>
      </c>
      <c r="E581" s="191"/>
      <c r="F581" s="191"/>
      <c r="G581" s="191"/>
      <c r="H581" s="191"/>
      <c r="I581" s="191"/>
      <c r="J581" s="191"/>
    </row>
    <row r="582" spans="2:10" ht="20.100000000000001" customHeight="1" x14ac:dyDescent="0.25">
      <c r="B582" s="811"/>
      <c r="C582" s="806" t="s">
        <v>7</v>
      </c>
      <c r="D582" s="192" t="s">
        <v>1</v>
      </c>
      <c r="E582" s="189">
        <f>SUM(E583:E586)</f>
        <v>134185</v>
      </c>
      <c r="F582" s="189"/>
      <c r="G582" s="189"/>
      <c r="H582" s="189"/>
      <c r="I582" s="189"/>
      <c r="J582" s="189"/>
    </row>
    <row r="583" spans="2:10" ht="20.100000000000001" customHeight="1" x14ac:dyDescent="0.25">
      <c r="B583" s="811"/>
      <c r="C583" s="806" t="s">
        <v>7</v>
      </c>
      <c r="D583" s="190" t="s">
        <v>2</v>
      </c>
      <c r="E583" s="191"/>
      <c r="F583" s="191"/>
      <c r="G583" s="191"/>
      <c r="H583" s="191"/>
      <c r="I583" s="191"/>
      <c r="J583" s="191"/>
    </row>
    <row r="584" spans="2:10" ht="20.100000000000001" customHeight="1" x14ac:dyDescent="0.25">
      <c r="B584" s="811"/>
      <c r="C584" s="806" t="s">
        <v>7</v>
      </c>
      <c r="D584" s="190" t="s">
        <v>3</v>
      </c>
      <c r="E584" s="191">
        <f>E594</f>
        <v>134185</v>
      </c>
      <c r="F584" s="191"/>
      <c r="G584" s="191"/>
      <c r="H584" s="191"/>
      <c r="I584" s="191"/>
      <c r="J584" s="191"/>
    </row>
    <row r="585" spans="2:10" ht="20.100000000000001" customHeight="1" x14ac:dyDescent="0.25">
      <c r="B585" s="811"/>
      <c r="C585" s="806" t="s">
        <v>7</v>
      </c>
      <c r="D585" s="190" t="s">
        <v>4</v>
      </c>
      <c r="E585" s="191"/>
      <c r="F585" s="191"/>
      <c r="G585" s="191"/>
      <c r="H585" s="191"/>
      <c r="I585" s="191"/>
      <c r="J585" s="191"/>
    </row>
    <row r="586" spans="2:10" ht="20.100000000000001" customHeight="1" x14ac:dyDescent="0.25">
      <c r="B586" s="811"/>
      <c r="C586" s="806" t="s">
        <v>7</v>
      </c>
      <c r="D586" s="190" t="s">
        <v>5</v>
      </c>
      <c r="E586" s="191"/>
      <c r="F586" s="191"/>
      <c r="G586" s="191"/>
      <c r="H586" s="191"/>
      <c r="I586" s="191"/>
      <c r="J586" s="191"/>
    </row>
    <row r="587" spans="2:10" ht="20.100000000000001" customHeight="1" x14ac:dyDescent="0.25">
      <c r="B587" s="811"/>
      <c r="C587" s="806" t="s">
        <v>9</v>
      </c>
      <c r="D587" s="192" t="s">
        <v>1</v>
      </c>
      <c r="E587" s="189">
        <f>SUM(E588:E591)</f>
        <v>12082.8</v>
      </c>
      <c r="F587" s="189">
        <f t="shared" ref="F587" si="79">SUM(F588:F591)</f>
        <v>34919.5</v>
      </c>
      <c r="G587" s="189"/>
      <c r="H587" s="189"/>
      <c r="I587" s="189"/>
      <c r="J587" s="189"/>
    </row>
    <row r="588" spans="2:10" ht="20.100000000000001" customHeight="1" x14ac:dyDescent="0.25">
      <c r="B588" s="811"/>
      <c r="C588" s="806" t="s">
        <v>7</v>
      </c>
      <c r="D588" s="190" t="s">
        <v>2</v>
      </c>
      <c r="E588" s="191"/>
      <c r="F588" s="191"/>
      <c r="G588" s="191"/>
      <c r="H588" s="191"/>
      <c r="I588" s="191"/>
      <c r="J588" s="191"/>
    </row>
    <row r="589" spans="2:10" ht="20.100000000000001" customHeight="1" x14ac:dyDescent="0.25">
      <c r="B589" s="811"/>
      <c r="C589" s="806" t="s">
        <v>7</v>
      </c>
      <c r="D589" s="190" t="s">
        <v>3</v>
      </c>
      <c r="E589" s="191">
        <f>E600</f>
        <v>12082.8</v>
      </c>
      <c r="F589" s="191">
        <f>F600</f>
        <v>34919.5</v>
      </c>
      <c r="G589" s="191"/>
      <c r="H589" s="191"/>
      <c r="I589" s="191"/>
      <c r="J589" s="191"/>
    </row>
    <row r="590" spans="2:10" ht="17.25" customHeight="1" x14ac:dyDescent="0.25">
      <c r="B590" s="811"/>
      <c r="C590" s="806" t="s">
        <v>7</v>
      </c>
      <c r="D590" s="190" t="s">
        <v>4</v>
      </c>
      <c r="E590" s="191"/>
      <c r="F590" s="191"/>
      <c r="G590" s="191"/>
      <c r="H590" s="191"/>
      <c r="I590" s="191"/>
      <c r="J590" s="191"/>
    </row>
    <row r="591" spans="2:10" ht="20.100000000000001" customHeight="1" x14ac:dyDescent="0.25">
      <c r="B591" s="812"/>
      <c r="C591" s="806" t="s">
        <v>7</v>
      </c>
      <c r="D591" s="190" t="s">
        <v>5</v>
      </c>
      <c r="E591" s="191"/>
      <c r="F591" s="191"/>
      <c r="G591" s="191"/>
      <c r="H591" s="191"/>
      <c r="I591" s="191"/>
      <c r="J591" s="191"/>
    </row>
    <row r="592" spans="2:10" ht="20.100000000000001" customHeight="1" x14ac:dyDescent="0.25">
      <c r="B592" s="804" t="s">
        <v>540</v>
      </c>
      <c r="C592" s="806" t="s">
        <v>7</v>
      </c>
      <c r="D592" s="192" t="s">
        <v>1</v>
      </c>
      <c r="E592" s="189">
        <f>SUM(E593:E597)</f>
        <v>134185</v>
      </c>
      <c r="F592" s="189"/>
      <c r="G592" s="189"/>
      <c r="H592" s="189"/>
      <c r="I592" s="189"/>
      <c r="J592" s="189"/>
    </row>
    <row r="593" spans="2:10" ht="20.100000000000001" customHeight="1" x14ac:dyDescent="0.25">
      <c r="B593" s="804"/>
      <c r="C593" s="806" t="s">
        <v>7</v>
      </c>
      <c r="D593" s="190" t="s">
        <v>2</v>
      </c>
      <c r="E593" s="191"/>
      <c r="F593" s="191"/>
      <c r="G593" s="191"/>
      <c r="H593" s="191"/>
      <c r="I593" s="191"/>
      <c r="J593" s="191"/>
    </row>
    <row r="594" spans="2:10" ht="20.100000000000001" customHeight="1" x14ac:dyDescent="0.25">
      <c r="B594" s="804"/>
      <c r="C594" s="806" t="s">
        <v>7</v>
      </c>
      <c r="D594" s="190" t="s">
        <v>3</v>
      </c>
      <c r="E594" s="191">
        <f>'[2]Приложение 9 в минфин'!D426</f>
        <v>134185</v>
      </c>
      <c r="F594" s="191"/>
      <c r="G594" s="191"/>
      <c r="H594" s="191"/>
      <c r="I594" s="191"/>
      <c r="J594" s="191"/>
    </row>
    <row r="595" spans="2:10" ht="20.100000000000001" customHeight="1" x14ac:dyDescent="0.25">
      <c r="B595" s="804"/>
      <c r="C595" s="806" t="s">
        <v>7</v>
      </c>
      <c r="D595" s="190" t="s">
        <v>4</v>
      </c>
      <c r="E595" s="191"/>
      <c r="F595" s="191"/>
      <c r="G595" s="191"/>
      <c r="H595" s="191"/>
      <c r="I595" s="191"/>
      <c r="J595" s="191"/>
    </row>
    <row r="596" spans="2:10" ht="20.100000000000001" customHeight="1" x14ac:dyDescent="0.25">
      <c r="B596" s="804"/>
      <c r="C596" s="806"/>
      <c r="D596" s="190"/>
      <c r="E596" s="191"/>
      <c r="F596" s="191"/>
      <c r="G596" s="191"/>
      <c r="H596" s="191"/>
      <c r="I596" s="191"/>
      <c r="J596" s="191"/>
    </row>
    <row r="597" spans="2:10" ht="20.100000000000001" customHeight="1" x14ac:dyDescent="0.25">
      <c r="B597" s="804"/>
      <c r="C597" s="806" t="s">
        <v>7</v>
      </c>
      <c r="D597" s="190" t="s">
        <v>5</v>
      </c>
      <c r="E597" s="191"/>
      <c r="F597" s="191"/>
      <c r="G597" s="191"/>
      <c r="H597" s="191"/>
      <c r="I597" s="191"/>
      <c r="J597" s="191"/>
    </row>
    <row r="598" spans="2:10" ht="20.100000000000001" customHeight="1" x14ac:dyDescent="0.25">
      <c r="B598" s="804" t="s">
        <v>541</v>
      </c>
      <c r="C598" s="806" t="s">
        <v>9</v>
      </c>
      <c r="D598" s="192" t="s">
        <v>1</v>
      </c>
      <c r="E598" s="189">
        <f>SUM(E599:E602)</f>
        <v>12082.8</v>
      </c>
      <c r="F598" s="189">
        <f t="shared" ref="F598" si="80">SUM(F599:F602)</f>
        <v>34919.5</v>
      </c>
      <c r="G598" s="189"/>
      <c r="H598" s="189"/>
      <c r="I598" s="189"/>
      <c r="J598" s="189"/>
    </row>
    <row r="599" spans="2:10" ht="20.100000000000001" customHeight="1" x14ac:dyDescent="0.25">
      <c r="B599" s="804"/>
      <c r="C599" s="806" t="s">
        <v>7</v>
      </c>
      <c r="D599" s="190" t="s">
        <v>2</v>
      </c>
      <c r="E599" s="191"/>
      <c r="F599" s="191"/>
      <c r="G599" s="191"/>
      <c r="H599" s="191"/>
      <c r="I599" s="191"/>
      <c r="J599" s="191"/>
    </row>
    <row r="600" spans="2:10" ht="20.100000000000001" customHeight="1" x14ac:dyDescent="0.25">
      <c r="B600" s="804"/>
      <c r="C600" s="806" t="s">
        <v>7</v>
      </c>
      <c r="D600" s="190" t="s">
        <v>3</v>
      </c>
      <c r="E600" s="191">
        <f>'[2]Приложение 9 в минфин'!$D$434</f>
        <v>12082.8</v>
      </c>
      <c r="F600" s="191">
        <f>'[2]Приложение 9 в минфин'!$E$434</f>
        <v>34919.5</v>
      </c>
      <c r="G600" s="191"/>
      <c r="H600" s="191"/>
      <c r="I600" s="191"/>
      <c r="J600" s="191"/>
    </row>
    <row r="601" spans="2:10" ht="20.100000000000001" customHeight="1" x14ac:dyDescent="0.25">
      <c r="B601" s="804"/>
      <c r="C601" s="806" t="s">
        <v>7</v>
      </c>
      <c r="D601" s="190" t="s">
        <v>4</v>
      </c>
      <c r="E601" s="191"/>
      <c r="F601" s="191"/>
      <c r="G601" s="191"/>
      <c r="H601" s="191"/>
      <c r="I601" s="191"/>
      <c r="J601" s="191"/>
    </row>
    <row r="602" spans="2:10" ht="20.100000000000001" customHeight="1" x14ac:dyDescent="0.25">
      <c r="B602" s="804"/>
      <c r="C602" s="806" t="s">
        <v>7</v>
      </c>
      <c r="D602" s="190" t="s">
        <v>5</v>
      </c>
      <c r="E602" s="191"/>
      <c r="F602" s="191"/>
      <c r="G602" s="191"/>
      <c r="H602" s="191"/>
      <c r="I602" s="191"/>
      <c r="J602" s="191"/>
    </row>
    <row r="603" spans="2:10" ht="20.100000000000001" customHeight="1" x14ac:dyDescent="0.25">
      <c r="B603" s="816" t="s">
        <v>542</v>
      </c>
      <c r="C603" s="806" t="s">
        <v>9</v>
      </c>
      <c r="D603" s="192" t="s">
        <v>1</v>
      </c>
      <c r="E603" s="189">
        <f>E604</f>
        <v>38800</v>
      </c>
      <c r="F603" s="191"/>
      <c r="G603" s="191"/>
      <c r="H603" s="191"/>
      <c r="I603" s="191"/>
      <c r="J603" s="191"/>
    </row>
    <row r="604" spans="2:10" ht="20.100000000000001" customHeight="1" x14ac:dyDescent="0.25">
      <c r="B604" s="817"/>
      <c r="C604" s="806" t="s">
        <v>7</v>
      </c>
      <c r="D604" s="190" t="s">
        <v>2</v>
      </c>
      <c r="E604" s="191">
        <f>E609</f>
        <v>38800</v>
      </c>
      <c r="F604" s="191"/>
      <c r="G604" s="191"/>
      <c r="H604" s="191"/>
      <c r="I604" s="191"/>
      <c r="J604" s="191"/>
    </row>
    <row r="605" spans="2:10" ht="20.100000000000001" customHeight="1" x14ac:dyDescent="0.25">
      <c r="B605" s="817"/>
      <c r="C605" s="806" t="s">
        <v>7</v>
      </c>
      <c r="D605" s="190" t="s">
        <v>3</v>
      </c>
      <c r="E605" s="191"/>
      <c r="F605" s="191"/>
      <c r="G605" s="191"/>
      <c r="H605" s="191"/>
      <c r="I605" s="191"/>
      <c r="J605" s="191"/>
    </row>
    <row r="606" spans="2:10" ht="20.100000000000001" customHeight="1" x14ac:dyDescent="0.25">
      <c r="B606" s="817"/>
      <c r="C606" s="806" t="s">
        <v>7</v>
      </c>
      <c r="D606" s="190" t="s">
        <v>4</v>
      </c>
      <c r="E606" s="191"/>
      <c r="F606" s="191"/>
      <c r="G606" s="191"/>
      <c r="H606" s="191"/>
      <c r="I606" s="191"/>
      <c r="J606" s="191"/>
    </row>
    <row r="607" spans="2:10" ht="20.100000000000001" customHeight="1" x14ac:dyDescent="0.25">
      <c r="B607" s="818"/>
      <c r="C607" s="806" t="s">
        <v>7</v>
      </c>
      <c r="D607" s="190" t="s">
        <v>5</v>
      </c>
      <c r="E607" s="191"/>
      <c r="F607" s="191"/>
      <c r="G607" s="191"/>
      <c r="H607" s="191"/>
      <c r="I607" s="191"/>
      <c r="J607" s="191"/>
    </row>
    <row r="608" spans="2:10" ht="41.25" customHeight="1" x14ac:dyDescent="0.25">
      <c r="B608" s="810" t="s">
        <v>543</v>
      </c>
      <c r="C608" s="806" t="s">
        <v>9</v>
      </c>
      <c r="D608" s="192" t="s">
        <v>1</v>
      </c>
      <c r="E608" s="191">
        <f>E609</f>
        <v>38800</v>
      </c>
      <c r="F608" s="191"/>
      <c r="G608" s="191"/>
      <c r="H608" s="191"/>
      <c r="I608" s="191"/>
      <c r="J608" s="191"/>
    </row>
    <row r="609" spans="2:10" ht="20.100000000000001" customHeight="1" x14ac:dyDescent="0.25">
      <c r="B609" s="811"/>
      <c r="C609" s="806" t="s">
        <v>7</v>
      </c>
      <c r="D609" s="190" t="s">
        <v>2</v>
      </c>
      <c r="E609" s="191">
        <v>38800</v>
      </c>
      <c r="F609" s="191"/>
      <c r="G609" s="191"/>
      <c r="H609" s="191"/>
      <c r="I609" s="191"/>
      <c r="J609" s="191"/>
    </row>
    <row r="610" spans="2:10" ht="20.100000000000001" customHeight="1" x14ac:dyDescent="0.25">
      <c r="B610" s="811"/>
      <c r="C610" s="806" t="s">
        <v>7</v>
      </c>
      <c r="D610" s="190" t="s">
        <v>3</v>
      </c>
      <c r="E610" s="191"/>
      <c r="F610" s="191"/>
      <c r="G610" s="191"/>
      <c r="H610" s="191"/>
      <c r="I610" s="191"/>
      <c r="J610" s="191"/>
    </row>
    <row r="611" spans="2:10" ht="20.100000000000001" customHeight="1" x14ac:dyDescent="0.25">
      <c r="B611" s="811"/>
      <c r="C611" s="806" t="s">
        <v>7</v>
      </c>
      <c r="D611" s="190" t="s">
        <v>4</v>
      </c>
      <c r="E611" s="191"/>
      <c r="F611" s="191"/>
      <c r="G611" s="191"/>
      <c r="H611" s="191"/>
      <c r="I611" s="191"/>
      <c r="J611" s="191"/>
    </row>
    <row r="612" spans="2:10" ht="61.5" customHeight="1" x14ac:dyDescent="0.25">
      <c r="B612" s="812"/>
      <c r="C612" s="806" t="s">
        <v>7</v>
      </c>
      <c r="D612" s="190" t="s">
        <v>5</v>
      </c>
      <c r="E612" s="191"/>
      <c r="F612" s="191"/>
      <c r="G612" s="191"/>
      <c r="H612" s="191"/>
      <c r="I612" s="191"/>
      <c r="J612" s="191"/>
    </row>
    <row r="613" spans="2:10" ht="20.100000000000001" customHeight="1" x14ac:dyDescent="0.25">
      <c r="B613" s="813" t="s">
        <v>267</v>
      </c>
      <c r="C613" s="806" t="s">
        <v>9</v>
      </c>
      <c r="D613" s="192" t="s">
        <v>1</v>
      </c>
      <c r="E613" s="189">
        <f>SUM(E614:E617)</f>
        <v>428634.8</v>
      </c>
      <c r="F613" s="189">
        <f>SUM(F614:F617)</f>
        <v>130000</v>
      </c>
      <c r="G613" s="189"/>
      <c r="H613" s="189"/>
      <c r="I613" s="189"/>
      <c r="J613" s="189"/>
    </row>
    <row r="614" spans="2:10" ht="20.100000000000001" customHeight="1" x14ac:dyDescent="0.25">
      <c r="B614" s="814"/>
      <c r="C614" s="806" t="s">
        <v>7</v>
      </c>
      <c r="D614" s="190" t="s">
        <v>2</v>
      </c>
      <c r="E614" s="191">
        <f>E619</f>
        <v>428634.8</v>
      </c>
      <c r="F614" s="191">
        <f>F619</f>
        <v>130000</v>
      </c>
      <c r="G614" s="191"/>
      <c r="H614" s="191"/>
      <c r="I614" s="191"/>
      <c r="J614" s="191"/>
    </row>
    <row r="615" spans="2:10" ht="20.100000000000001" customHeight="1" x14ac:dyDescent="0.25">
      <c r="B615" s="814"/>
      <c r="C615" s="806" t="s">
        <v>7</v>
      </c>
      <c r="D615" s="190" t="s">
        <v>3</v>
      </c>
      <c r="E615" s="191"/>
      <c r="F615" s="191"/>
      <c r="G615" s="191"/>
      <c r="H615" s="191"/>
      <c r="I615" s="191"/>
      <c r="J615" s="191"/>
    </row>
    <row r="616" spans="2:10" ht="20.100000000000001" customHeight="1" x14ac:dyDescent="0.25">
      <c r="B616" s="814"/>
      <c r="C616" s="806" t="s">
        <v>7</v>
      </c>
      <c r="D616" s="190" t="s">
        <v>4</v>
      </c>
      <c r="E616" s="191"/>
      <c r="F616" s="191"/>
      <c r="G616" s="191"/>
      <c r="H616" s="191"/>
      <c r="I616" s="191"/>
      <c r="J616" s="191"/>
    </row>
    <row r="617" spans="2:10" ht="20.100000000000001" customHeight="1" x14ac:dyDescent="0.25">
      <c r="B617" s="815"/>
      <c r="C617" s="806" t="s">
        <v>7</v>
      </c>
      <c r="D617" s="190" t="s">
        <v>5</v>
      </c>
      <c r="E617" s="191"/>
      <c r="F617" s="191"/>
      <c r="G617" s="191"/>
      <c r="H617" s="191"/>
      <c r="I617" s="191"/>
      <c r="J617" s="191"/>
    </row>
    <row r="618" spans="2:10" ht="20.100000000000001" customHeight="1" x14ac:dyDescent="0.25">
      <c r="B618" s="804" t="s">
        <v>544</v>
      </c>
      <c r="C618" s="806" t="s">
        <v>9</v>
      </c>
      <c r="D618" s="192" t="s">
        <v>1</v>
      </c>
      <c r="E618" s="189">
        <f t="shared" ref="E618:F618" si="81">SUM(E619:E622)</f>
        <v>428634.8</v>
      </c>
      <c r="F618" s="189">
        <f t="shared" si="81"/>
        <v>130000</v>
      </c>
      <c r="G618" s="189"/>
      <c r="H618" s="189"/>
      <c r="I618" s="189"/>
      <c r="J618" s="189"/>
    </row>
    <row r="619" spans="2:10" ht="19.5" customHeight="1" x14ac:dyDescent="0.25">
      <c r="B619" s="804"/>
      <c r="C619" s="806" t="s">
        <v>7</v>
      </c>
      <c r="D619" s="190" t="s">
        <v>2</v>
      </c>
      <c r="E619" s="191">
        <f>'[5]Приложение 9 '!$E$462</f>
        <v>428634.8</v>
      </c>
      <c r="F619" s="191">
        <f>'[5]Приложение 9 '!$F$462</f>
        <v>130000</v>
      </c>
      <c r="G619" s="191"/>
      <c r="H619" s="191"/>
      <c r="I619" s="191"/>
      <c r="J619" s="191"/>
    </row>
    <row r="620" spans="2:10" ht="19.5" customHeight="1" x14ac:dyDescent="0.25">
      <c r="B620" s="804"/>
      <c r="C620" s="806" t="s">
        <v>7</v>
      </c>
      <c r="D620" s="190" t="s">
        <v>3</v>
      </c>
      <c r="E620" s="191"/>
      <c r="F620" s="191"/>
      <c r="G620" s="191"/>
      <c r="H620" s="191"/>
      <c r="I620" s="191"/>
      <c r="J620" s="191"/>
    </row>
    <row r="621" spans="2:10" ht="20.100000000000001" customHeight="1" x14ac:dyDescent="0.25">
      <c r="B621" s="804"/>
      <c r="C621" s="806" t="s">
        <v>7</v>
      </c>
      <c r="D621" s="190" t="s">
        <v>4</v>
      </c>
      <c r="E621" s="191"/>
      <c r="F621" s="191"/>
      <c r="G621" s="191"/>
      <c r="H621" s="191"/>
      <c r="I621" s="191"/>
      <c r="J621" s="191"/>
    </row>
    <row r="622" spans="2:10" ht="19.5" customHeight="1" x14ac:dyDescent="0.25">
      <c r="B622" s="804"/>
      <c r="C622" s="806" t="s">
        <v>7</v>
      </c>
      <c r="D622" s="190" t="s">
        <v>5</v>
      </c>
      <c r="E622" s="191"/>
      <c r="F622" s="191"/>
      <c r="G622" s="191"/>
      <c r="H622" s="191"/>
      <c r="I622" s="191"/>
      <c r="J622" s="191"/>
    </row>
    <row r="623" spans="2:10" ht="20.100000000000001" customHeight="1" x14ac:dyDescent="0.25">
      <c r="B623" s="804" t="s">
        <v>545</v>
      </c>
      <c r="C623" s="806" t="s">
        <v>9</v>
      </c>
      <c r="D623" s="192" t="s">
        <v>1</v>
      </c>
      <c r="E623" s="189">
        <f>SUM(E624:E627)</f>
        <v>921222.5</v>
      </c>
      <c r="F623" s="189">
        <f t="shared" ref="F623:G623" si="82">SUM(F624:F627)</f>
        <v>1887058.3</v>
      </c>
      <c r="G623" s="189">
        <f t="shared" si="82"/>
        <v>849990.5</v>
      </c>
      <c r="H623" s="189">
        <v>920000</v>
      </c>
      <c r="I623" s="189">
        <v>920000</v>
      </c>
      <c r="J623" s="189">
        <v>920000</v>
      </c>
    </row>
    <row r="624" spans="2:10" ht="20.100000000000001" customHeight="1" x14ac:dyDescent="0.25">
      <c r="B624" s="804" t="s">
        <v>71</v>
      </c>
      <c r="C624" s="806" t="s">
        <v>9</v>
      </c>
      <c r="D624" s="190" t="s">
        <v>2</v>
      </c>
      <c r="E624" s="191">
        <f>E629</f>
        <v>921222.5</v>
      </c>
      <c r="F624" s="191">
        <f t="shared" ref="F624:G624" si="83">F629</f>
        <v>1887058.3</v>
      </c>
      <c r="G624" s="191">
        <f t="shared" si="83"/>
        <v>849990.5</v>
      </c>
      <c r="H624" s="191">
        <v>920000</v>
      </c>
      <c r="I624" s="191">
        <v>920000</v>
      </c>
      <c r="J624" s="191">
        <v>920000</v>
      </c>
    </row>
    <row r="625" spans="2:11" ht="20.100000000000001" customHeight="1" x14ac:dyDescent="0.25">
      <c r="B625" s="804" t="s">
        <v>71</v>
      </c>
      <c r="C625" s="806" t="s">
        <v>9</v>
      </c>
      <c r="D625" s="190" t="s">
        <v>3</v>
      </c>
      <c r="E625" s="191"/>
      <c r="F625" s="191"/>
      <c r="G625" s="191"/>
      <c r="H625" s="191"/>
      <c r="I625" s="191"/>
      <c r="J625" s="191"/>
    </row>
    <row r="626" spans="2:11" ht="20.100000000000001" customHeight="1" x14ac:dyDescent="0.25">
      <c r="B626" s="804" t="s">
        <v>71</v>
      </c>
      <c r="C626" s="806" t="s">
        <v>9</v>
      </c>
      <c r="D626" s="190" t="s">
        <v>4</v>
      </c>
      <c r="E626" s="191"/>
      <c r="F626" s="191"/>
      <c r="G626" s="191"/>
      <c r="H626" s="191"/>
      <c r="I626" s="191"/>
      <c r="J626" s="191"/>
    </row>
    <row r="627" spans="2:11" ht="20.100000000000001" customHeight="1" x14ac:dyDescent="0.25">
      <c r="B627" s="804" t="s">
        <v>71</v>
      </c>
      <c r="C627" s="806" t="s">
        <v>9</v>
      </c>
      <c r="D627" s="190" t="s">
        <v>5</v>
      </c>
      <c r="E627" s="191"/>
      <c r="F627" s="191"/>
      <c r="G627" s="191"/>
      <c r="H627" s="191"/>
      <c r="I627" s="191"/>
      <c r="J627" s="191"/>
    </row>
    <row r="628" spans="2:11" ht="16.7" customHeight="1" x14ac:dyDescent="0.25">
      <c r="B628" s="804" t="s">
        <v>546</v>
      </c>
      <c r="C628" s="806" t="s">
        <v>9</v>
      </c>
      <c r="D628" s="192" t="s">
        <v>1</v>
      </c>
      <c r="E628" s="189">
        <f>SUM(E629:E632)</f>
        <v>921222.5</v>
      </c>
      <c r="F628" s="189">
        <f t="shared" ref="F628:G628" si="84">SUM(F629:F632)</f>
        <v>1887058.3</v>
      </c>
      <c r="G628" s="189">
        <f t="shared" si="84"/>
        <v>849990.5</v>
      </c>
      <c r="H628" s="189">
        <v>920000</v>
      </c>
      <c r="I628" s="189">
        <v>920000</v>
      </c>
      <c r="J628" s="189">
        <v>920000</v>
      </c>
      <c r="K628" s="196"/>
    </row>
    <row r="629" spans="2:11" ht="15.75" customHeight="1" x14ac:dyDescent="0.25">
      <c r="B629" s="804" t="s">
        <v>72</v>
      </c>
      <c r="C629" s="806" t="s">
        <v>9</v>
      </c>
      <c r="D629" s="190" t="s">
        <v>2</v>
      </c>
      <c r="E629" s="191">
        <f>'[6]Приложение 11'!$Q$36</f>
        <v>921222.5</v>
      </c>
      <c r="F629" s="191">
        <f>'[5]Приложение 9 '!$F$470</f>
        <v>1887058.3</v>
      </c>
      <c r="G629" s="191">
        <f>'[2]Приложение 9 в минфин'!F445</f>
        <v>849990.5</v>
      </c>
      <c r="H629" s="191">
        <v>920000</v>
      </c>
      <c r="I629" s="191">
        <v>920000</v>
      </c>
      <c r="J629" s="191">
        <v>920000</v>
      </c>
      <c r="K629" s="197"/>
    </row>
    <row r="630" spans="2:11" ht="16.7" customHeight="1" x14ac:dyDescent="0.25">
      <c r="B630" s="804" t="s">
        <v>72</v>
      </c>
      <c r="C630" s="806" t="s">
        <v>9</v>
      </c>
      <c r="D630" s="190" t="s">
        <v>3</v>
      </c>
      <c r="E630" s="191"/>
      <c r="F630" s="191"/>
      <c r="G630" s="191"/>
      <c r="H630" s="191"/>
      <c r="I630" s="191"/>
      <c r="J630" s="191"/>
      <c r="K630" s="196"/>
    </row>
    <row r="631" spans="2:11" ht="17.25" customHeight="1" x14ac:dyDescent="0.25">
      <c r="B631" s="804" t="s">
        <v>72</v>
      </c>
      <c r="C631" s="806" t="s">
        <v>9</v>
      </c>
      <c r="D631" s="190" t="s">
        <v>4</v>
      </c>
      <c r="E631" s="191"/>
      <c r="F631" s="191"/>
      <c r="G631" s="191"/>
      <c r="H631" s="191"/>
      <c r="I631" s="191"/>
      <c r="J631" s="191"/>
    </row>
    <row r="632" spans="2:11" ht="15.75" customHeight="1" x14ac:dyDescent="0.25">
      <c r="B632" s="804" t="s">
        <v>72</v>
      </c>
      <c r="C632" s="806" t="s">
        <v>9</v>
      </c>
      <c r="D632" s="190" t="s">
        <v>5</v>
      </c>
      <c r="E632" s="191"/>
      <c r="F632" s="191"/>
      <c r="G632" s="191"/>
      <c r="H632" s="191"/>
      <c r="I632" s="191"/>
      <c r="J632" s="191"/>
    </row>
    <row r="633" spans="2:11" ht="16.7" customHeight="1" x14ac:dyDescent="0.25">
      <c r="B633" s="804" t="s">
        <v>471</v>
      </c>
      <c r="C633" s="806" t="s">
        <v>9</v>
      </c>
      <c r="D633" s="192" t="s">
        <v>1</v>
      </c>
      <c r="E633" s="189">
        <f>SUM(E634:E637)</f>
        <v>116415.7</v>
      </c>
      <c r="F633" s="189">
        <f>SUM(F634:F637)</f>
        <v>75000</v>
      </c>
      <c r="G633" s="189"/>
      <c r="H633" s="189"/>
      <c r="I633" s="189"/>
      <c r="J633" s="189"/>
    </row>
    <row r="634" spans="2:11" ht="16.7" customHeight="1" x14ac:dyDescent="0.25">
      <c r="B634" s="804"/>
      <c r="C634" s="806" t="s">
        <v>9</v>
      </c>
      <c r="D634" s="190" t="s">
        <v>2</v>
      </c>
      <c r="E634" s="191">
        <f>E644+E639</f>
        <v>116415.7</v>
      </c>
      <c r="F634" s="191">
        <f>F644+F639</f>
        <v>75000</v>
      </c>
      <c r="G634" s="191"/>
      <c r="H634" s="191"/>
      <c r="I634" s="191"/>
      <c r="J634" s="191"/>
    </row>
    <row r="635" spans="2:11" ht="16.7" customHeight="1" x14ac:dyDescent="0.25">
      <c r="B635" s="804"/>
      <c r="C635" s="806" t="s">
        <v>9</v>
      </c>
      <c r="D635" s="190" t="s">
        <v>3</v>
      </c>
      <c r="E635" s="191"/>
      <c r="F635" s="191"/>
      <c r="G635" s="191"/>
      <c r="H635" s="191"/>
      <c r="I635" s="191"/>
      <c r="J635" s="191"/>
    </row>
    <row r="636" spans="2:11" ht="16.7" customHeight="1" x14ac:dyDescent="0.25">
      <c r="B636" s="804"/>
      <c r="C636" s="806" t="s">
        <v>9</v>
      </c>
      <c r="D636" s="190" t="s">
        <v>4</v>
      </c>
      <c r="E636" s="191"/>
      <c r="F636" s="191"/>
      <c r="G636" s="191"/>
      <c r="H636" s="191"/>
      <c r="I636" s="191"/>
      <c r="J636" s="191"/>
    </row>
    <row r="637" spans="2:11" ht="30" customHeight="1" x14ac:dyDescent="0.25">
      <c r="B637" s="804"/>
      <c r="C637" s="806" t="s">
        <v>9</v>
      </c>
      <c r="D637" s="190" t="s">
        <v>5</v>
      </c>
      <c r="E637" s="191"/>
      <c r="F637" s="191"/>
      <c r="G637" s="191"/>
      <c r="H637" s="191"/>
      <c r="I637" s="191"/>
      <c r="J637" s="191"/>
    </row>
    <row r="638" spans="2:11" ht="40.5" customHeight="1" x14ac:dyDescent="0.25">
      <c r="B638" s="810" t="s">
        <v>477</v>
      </c>
      <c r="C638" s="806" t="s">
        <v>9</v>
      </c>
      <c r="D638" s="192" t="s">
        <v>1</v>
      </c>
      <c r="E638" s="189">
        <f>SUM(E639:E642)</f>
        <v>5000</v>
      </c>
      <c r="F638" s="189">
        <f>SUM(F639:F642)</f>
        <v>75000</v>
      </c>
      <c r="G638" s="191"/>
      <c r="H638" s="191"/>
      <c r="I638" s="191"/>
      <c r="J638" s="191"/>
    </row>
    <row r="639" spans="2:11" ht="36.75" customHeight="1" x14ac:dyDescent="0.25">
      <c r="B639" s="811"/>
      <c r="C639" s="806" t="s">
        <v>9</v>
      </c>
      <c r="D639" s="190" t="s">
        <v>2</v>
      </c>
      <c r="E639" s="191">
        <f>'[5]Приложение 9 '!$E$478</f>
        <v>5000</v>
      </c>
      <c r="F639" s="191">
        <f>'[5]Приложение 9 '!$F$478</f>
        <v>75000</v>
      </c>
      <c r="G639" s="191"/>
      <c r="H639" s="191"/>
      <c r="I639" s="191"/>
      <c r="J639" s="191"/>
    </row>
    <row r="640" spans="2:11" ht="24.75" customHeight="1" x14ac:dyDescent="0.25">
      <c r="B640" s="811"/>
      <c r="C640" s="806" t="s">
        <v>9</v>
      </c>
      <c r="D640" s="190" t="s">
        <v>3</v>
      </c>
      <c r="E640" s="191"/>
      <c r="F640" s="191"/>
      <c r="G640" s="191"/>
      <c r="H640" s="191"/>
      <c r="I640" s="191"/>
      <c r="J640" s="191"/>
    </row>
    <row r="641" spans="2:10" ht="23.25" customHeight="1" x14ac:dyDescent="0.25">
      <c r="B641" s="811"/>
      <c r="C641" s="806" t="s">
        <v>9</v>
      </c>
      <c r="D641" s="190" t="s">
        <v>4</v>
      </c>
      <c r="E641" s="191"/>
      <c r="F641" s="191"/>
      <c r="G641" s="191"/>
      <c r="H641" s="191"/>
      <c r="I641" s="191"/>
      <c r="J641" s="191"/>
    </row>
    <row r="642" spans="2:10" ht="17.25" customHeight="1" x14ac:dyDescent="0.25">
      <c r="B642" s="812"/>
      <c r="C642" s="806" t="s">
        <v>9</v>
      </c>
      <c r="D642" s="190" t="s">
        <v>5</v>
      </c>
      <c r="E642" s="191"/>
      <c r="F642" s="191"/>
      <c r="G642" s="191"/>
      <c r="H642" s="191"/>
      <c r="I642" s="191"/>
      <c r="J642" s="191"/>
    </row>
    <row r="643" spans="2:10" ht="16.7" customHeight="1" x14ac:dyDescent="0.25">
      <c r="B643" s="804" t="s">
        <v>547</v>
      </c>
      <c r="C643" s="806" t="s">
        <v>9</v>
      </c>
      <c r="D643" s="192" t="s">
        <v>1</v>
      </c>
      <c r="E643" s="189">
        <f>SUM(E644:E647)</f>
        <v>111415.7</v>
      </c>
      <c r="F643" s="189"/>
      <c r="G643" s="189"/>
      <c r="H643" s="189"/>
      <c r="I643" s="189"/>
      <c r="J643" s="189"/>
    </row>
    <row r="644" spans="2:10" ht="16.7" customHeight="1" x14ac:dyDescent="0.25">
      <c r="B644" s="804"/>
      <c r="C644" s="806" t="s">
        <v>9</v>
      </c>
      <c r="D644" s="190" t="s">
        <v>2</v>
      </c>
      <c r="E644" s="191">
        <f>'[2]Приложение 9 в минфин'!D453</f>
        <v>111415.7</v>
      </c>
      <c r="F644" s="191"/>
      <c r="G644" s="191"/>
      <c r="H644" s="191"/>
      <c r="I644" s="191"/>
      <c r="J644" s="191"/>
    </row>
    <row r="645" spans="2:10" ht="16.7" customHeight="1" x14ac:dyDescent="0.25">
      <c r="B645" s="804"/>
      <c r="C645" s="806" t="s">
        <v>9</v>
      </c>
      <c r="D645" s="190" t="s">
        <v>3</v>
      </c>
      <c r="E645" s="191"/>
      <c r="F645" s="191"/>
      <c r="G645" s="191"/>
      <c r="H645" s="191"/>
      <c r="I645" s="191"/>
      <c r="J645" s="191"/>
    </row>
    <row r="646" spans="2:10" ht="16.7" customHeight="1" x14ac:dyDescent="0.25">
      <c r="B646" s="804"/>
      <c r="C646" s="806" t="s">
        <v>9</v>
      </c>
      <c r="D646" s="190" t="s">
        <v>4</v>
      </c>
      <c r="E646" s="191"/>
      <c r="F646" s="191"/>
      <c r="G646" s="191"/>
      <c r="H646" s="191"/>
      <c r="I646" s="191"/>
      <c r="J646" s="191"/>
    </row>
    <row r="647" spans="2:10" ht="17.25" customHeight="1" x14ac:dyDescent="0.25">
      <c r="B647" s="804"/>
      <c r="C647" s="806" t="s">
        <v>9</v>
      </c>
      <c r="D647" s="190" t="s">
        <v>5</v>
      </c>
      <c r="E647" s="191"/>
      <c r="F647" s="191"/>
      <c r="G647" s="191"/>
      <c r="H647" s="191"/>
      <c r="I647" s="191"/>
      <c r="J647" s="191"/>
    </row>
    <row r="648" spans="2:10" ht="16.7" customHeight="1" x14ac:dyDescent="0.25">
      <c r="B648" s="807" t="s">
        <v>74</v>
      </c>
      <c r="C648" s="805" t="s">
        <v>0</v>
      </c>
      <c r="D648" s="188" t="s">
        <v>1</v>
      </c>
      <c r="E648" s="189">
        <f>SUM(E649:E652)</f>
        <v>42295787.700000003</v>
      </c>
      <c r="F648" s="189">
        <f t="shared" ref="F648:G648" si="85">SUM(F649:F652)</f>
        <v>44183541</v>
      </c>
      <c r="G648" s="189">
        <f t="shared" si="85"/>
        <v>46804237.799999997</v>
      </c>
      <c r="H648" s="189">
        <v>47757568.799999997</v>
      </c>
      <c r="I648" s="189">
        <v>47757568.799999997</v>
      </c>
      <c r="J648" s="189">
        <v>47757568.799999997</v>
      </c>
    </row>
    <row r="649" spans="2:10" ht="16.7" customHeight="1" x14ac:dyDescent="0.25">
      <c r="B649" s="808"/>
      <c r="C649" s="806" t="s">
        <v>0</v>
      </c>
      <c r="D649" s="190" t="s">
        <v>2</v>
      </c>
      <c r="E649" s="191">
        <f t="shared" ref="E649:G652" si="86">E654+E659</f>
        <v>16271979.199999999</v>
      </c>
      <c r="F649" s="191">
        <f t="shared" si="86"/>
        <v>16271979.199999999</v>
      </c>
      <c r="G649" s="191">
        <f t="shared" si="86"/>
        <v>16271979.199999999</v>
      </c>
      <c r="H649" s="191">
        <v>16271979.199999999</v>
      </c>
      <c r="I649" s="191">
        <v>16271979.199999999</v>
      </c>
      <c r="J649" s="191">
        <v>16271979.199999999</v>
      </c>
    </row>
    <row r="650" spans="2:10" ht="16.7" customHeight="1" x14ac:dyDescent="0.25">
      <c r="B650" s="808"/>
      <c r="C650" s="806" t="s">
        <v>0</v>
      </c>
      <c r="D650" s="190" t="s">
        <v>3</v>
      </c>
      <c r="E650" s="191"/>
      <c r="F650" s="191"/>
      <c r="G650" s="191"/>
      <c r="H650" s="191"/>
      <c r="I650" s="191"/>
      <c r="J650" s="191"/>
    </row>
    <row r="651" spans="2:10" ht="20.25" customHeight="1" x14ac:dyDescent="0.25">
      <c r="B651" s="808"/>
      <c r="C651" s="806" t="s">
        <v>0</v>
      </c>
      <c r="D651" s="190" t="s">
        <v>4</v>
      </c>
      <c r="E651" s="191"/>
      <c r="F651" s="191"/>
      <c r="G651" s="191"/>
      <c r="H651" s="191"/>
      <c r="I651" s="191"/>
      <c r="J651" s="191"/>
    </row>
    <row r="652" spans="2:10" ht="19.5" customHeight="1" x14ac:dyDescent="0.25">
      <c r="B652" s="808"/>
      <c r="C652" s="806" t="s">
        <v>0</v>
      </c>
      <c r="D652" s="190" t="s">
        <v>5</v>
      </c>
      <c r="E652" s="191">
        <f t="shared" si="86"/>
        <v>26023808.5</v>
      </c>
      <c r="F652" s="191">
        <f t="shared" si="86"/>
        <v>27911561.800000001</v>
      </c>
      <c r="G652" s="191">
        <f t="shared" si="86"/>
        <v>30532258.600000001</v>
      </c>
      <c r="H652" s="191">
        <f>H657+H662</f>
        <v>31543521</v>
      </c>
      <c r="I652" s="191">
        <f>I657+I662</f>
        <v>31543521</v>
      </c>
      <c r="J652" s="191">
        <f>J657+J662</f>
        <v>31543521</v>
      </c>
    </row>
    <row r="653" spans="2:10" ht="21.75" customHeight="1" x14ac:dyDescent="0.25">
      <c r="B653" s="808"/>
      <c r="C653" s="819" t="s">
        <v>6</v>
      </c>
      <c r="D653" s="192" t="s">
        <v>1</v>
      </c>
      <c r="E653" s="189">
        <f t="shared" ref="E653:J653" si="87">SUM(E654:E657)</f>
        <v>26023808.5</v>
      </c>
      <c r="F653" s="189">
        <f t="shared" si="87"/>
        <v>27911561.800000001</v>
      </c>
      <c r="G653" s="189">
        <f t="shared" si="87"/>
        <v>30532258.600000001</v>
      </c>
      <c r="H653" s="189">
        <f t="shared" si="87"/>
        <v>31543521</v>
      </c>
      <c r="I653" s="189">
        <f t="shared" si="87"/>
        <v>31543521</v>
      </c>
      <c r="J653" s="189">
        <f t="shared" si="87"/>
        <v>31543521</v>
      </c>
    </row>
    <row r="654" spans="2:10" ht="19.5" customHeight="1" x14ac:dyDescent="0.25">
      <c r="B654" s="808"/>
      <c r="C654" s="820"/>
      <c r="D654" s="190" t="s">
        <v>2</v>
      </c>
      <c r="E654" s="191"/>
      <c r="F654" s="191"/>
      <c r="G654" s="191"/>
      <c r="H654" s="191"/>
      <c r="I654" s="191"/>
      <c r="J654" s="191"/>
    </row>
    <row r="655" spans="2:10" ht="17.25" customHeight="1" x14ac:dyDescent="0.25">
      <c r="B655" s="808"/>
      <c r="C655" s="820"/>
      <c r="D655" s="190" t="s">
        <v>3</v>
      </c>
      <c r="E655" s="191"/>
      <c r="F655" s="191"/>
      <c r="G655" s="191"/>
      <c r="H655" s="191"/>
      <c r="I655" s="191"/>
      <c r="J655" s="191"/>
    </row>
    <row r="656" spans="2:10" ht="18" customHeight="1" x14ac:dyDescent="0.25">
      <c r="B656" s="808"/>
      <c r="C656" s="820"/>
      <c r="D656" s="190" t="s">
        <v>4</v>
      </c>
      <c r="E656" s="191"/>
      <c r="F656" s="191"/>
      <c r="G656" s="191"/>
      <c r="H656" s="191"/>
      <c r="I656" s="191"/>
      <c r="J656" s="191"/>
    </row>
    <row r="657" spans="2:40" ht="15" customHeight="1" x14ac:dyDescent="0.25">
      <c r="B657" s="808"/>
      <c r="C657" s="821"/>
      <c r="D657" s="190" t="s">
        <v>5</v>
      </c>
      <c r="E657" s="191">
        <f>E677+E692</f>
        <v>26023808.5</v>
      </c>
      <c r="F657" s="191">
        <f t="shared" ref="F657:J657" si="88">F677+F692</f>
        <v>27911561.800000001</v>
      </c>
      <c r="G657" s="191">
        <f t="shared" si="88"/>
        <v>30532258.600000001</v>
      </c>
      <c r="H657" s="191">
        <f>H677+H692</f>
        <v>31543521</v>
      </c>
      <c r="I657" s="191">
        <f t="shared" si="88"/>
        <v>31543521</v>
      </c>
      <c r="J657" s="191">
        <f t="shared" si="88"/>
        <v>31543521</v>
      </c>
      <c r="K657" s="198"/>
      <c r="L657" s="198"/>
      <c r="M657" s="198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</row>
    <row r="658" spans="2:40" ht="16.7" customHeight="1" x14ac:dyDescent="0.25">
      <c r="B658" s="808"/>
      <c r="C658" s="806" t="s">
        <v>7</v>
      </c>
      <c r="D658" s="192" t="s">
        <v>1</v>
      </c>
      <c r="E658" s="189">
        <f>SUM(E659:E662)</f>
        <v>16271979.199999999</v>
      </c>
      <c r="F658" s="189">
        <f t="shared" ref="F658:G658" si="89">SUM(F659:F662)</f>
        <v>16271979.199999999</v>
      </c>
      <c r="G658" s="189">
        <f t="shared" si="89"/>
        <v>16271979.199999999</v>
      </c>
      <c r="H658" s="189">
        <v>16271979.199999999</v>
      </c>
      <c r="I658" s="189">
        <v>16271979.199999999</v>
      </c>
      <c r="J658" s="189">
        <v>16271979.199999999</v>
      </c>
      <c r="K658" s="198"/>
      <c r="L658" s="198"/>
      <c r="M658" s="198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</row>
    <row r="659" spans="2:40" ht="16.7" customHeight="1" x14ac:dyDescent="0.25">
      <c r="B659" s="808"/>
      <c r="C659" s="806" t="s">
        <v>7</v>
      </c>
      <c r="D659" s="190" t="s">
        <v>2</v>
      </c>
      <c r="E659" s="191">
        <f>E664</f>
        <v>16271979.199999999</v>
      </c>
      <c r="F659" s="191">
        <f t="shared" ref="F659:G659" si="90">F664</f>
        <v>16271979.199999999</v>
      </c>
      <c r="G659" s="191">
        <f t="shared" si="90"/>
        <v>16271979.199999999</v>
      </c>
      <c r="H659" s="191">
        <v>16271979.199999999</v>
      </c>
      <c r="I659" s="191">
        <v>16271979.199999999</v>
      </c>
      <c r="J659" s="191">
        <v>16271979.199999999</v>
      </c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</row>
    <row r="660" spans="2:40" ht="16.7" customHeight="1" x14ac:dyDescent="0.25">
      <c r="B660" s="808"/>
      <c r="C660" s="806" t="s">
        <v>7</v>
      </c>
      <c r="D660" s="190" t="s">
        <v>3</v>
      </c>
      <c r="E660" s="191"/>
      <c r="F660" s="191"/>
      <c r="G660" s="191"/>
      <c r="H660" s="191"/>
      <c r="I660" s="191"/>
      <c r="J660" s="191"/>
      <c r="K660" s="198"/>
      <c r="L660" s="198"/>
      <c r="M660" s="198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</row>
    <row r="661" spans="2:40" ht="16.7" customHeight="1" x14ac:dyDescent="0.25">
      <c r="B661" s="808"/>
      <c r="C661" s="806" t="s">
        <v>7</v>
      </c>
      <c r="D661" s="190" t="s">
        <v>4</v>
      </c>
      <c r="E661" s="191"/>
      <c r="F661" s="191"/>
      <c r="G661" s="191"/>
      <c r="H661" s="191"/>
      <c r="I661" s="191"/>
      <c r="J661" s="191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</row>
    <row r="662" spans="2:40" ht="16.7" customHeight="1" x14ac:dyDescent="0.25">
      <c r="B662" s="809"/>
      <c r="C662" s="806" t="s">
        <v>7</v>
      </c>
      <c r="D662" s="190" t="s">
        <v>5</v>
      </c>
      <c r="E662" s="191"/>
      <c r="F662" s="191"/>
      <c r="G662" s="191"/>
      <c r="H662" s="191"/>
      <c r="I662" s="191"/>
      <c r="J662" s="191"/>
      <c r="K662" s="198"/>
      <c r="L662" s="198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</row>
    <row r="663" spans="2:40" ht="16.7" customHeight="1" x14ac:dyDescent="0.25">
      <c r="B663" s="804" t="s">
        <v>548</v>
      </c>
      <c r="C663" s="806" t="s">
        <v>7</v>
      </c>
      <c r="D663" s="192" t="s">
        <v>1</v>
      </c>
      <c r="E663" s="189">
        <f>SUM(E664:E667)</f>
        <v>16271979.199999999</v>
      </c>
      <c r="F663" s="189">
        <f t="shared" ref="F663:G663" si="91">SUM(F664:F667)</f>
        <v>16271979.199999999</v>
      </c>
      <c r="G663" s="189">
        <f t="shared" si="91"/>
        <v>16271979.199999999</v>
      </c>
      <c r="H663" s="189">
        <v>16271979.199999999</v>
      </c>
      <c r="I663" s="189">
        <v>16271979.199999999</v>
      </c>
      <c r="J663" s="189">
        <v>16271979.199999999</v>
      </c>
      <c r="K663" s="198"/>
      <c r="L663" s="198"/>
      <c r="M663" s="198"/>
      <c r="N663" s="198"/>
      <c r="O663" s="198"/>
      <c r="P663" s="198"/>
      <c r="Q663" s="198"/>
      <c r="R663" s="198"/>
      <c r="S663" s="198"/>
      <c r="T663" s="198"/>
      <c r="U663" s="198"/>
      <c r="V663" s="198"/>
      <c r="W663" s="198"/>
      <c r="X663" s="198"/>
      <c r="Y663" s="198"/>
      <c r="Z663" s="198"/>
      <c r="AA663" s="198"/>
      <c r="AB663" s="198"/>
      <c r="AC663" s="198"/>
      <c r="AD663" s="198"/>
      <c r="AE663" s="198"/>
      <c r="AF663" s="198"/>
      <c r="AG663" s="198"/>
      <c r="AH663" s="198"/>
      <c r="AI663" s="198"/>
      <c r="AJ663" s="198"/>
      <c r="AK663" s="198"/>
      <c r="AL663" s="198"/>
      <c r="AM663" s="198"/>
      <c r="AN663" s="198"/>
    </row>
    <row r="664" spans="2:40" ht="16.5" customHeight="1" x14ac:dyDescent="0.25">
      <c r="B664" s="804" t="s">
        <v>75</v>
      </c>
      <c r="C664" s="806" t="s">
        <v>7</v>
      </c>
      <c r="D664" s="190" t="s">
        <v>2</v>
      </c>
      <c r="E664" s="191">
        <f>E669</f>
        <v>16271979.199999999</v>
      </c>
      <c r="F664" s="191">
        <f t="shared" ref="F664:G664" si="92">F669</f>
        <v>16271979.199999999</v>
      </c>
      <c r="G664" s="191">
        <f t="shared" si="92"/>
        <v>16271979.199999999</v>
      </c>
      <c r="H664" s="191">
        <v>16271979.199999999</v>
      </c>
      <c r="I664" s="191">
        <v>16271979.199999999</v>
      </c>
      <c r="J664" s="191">
        <v>16271979.199999999</v>
      </c>
      <c r="K664" s="198"/>
      <c r="L664" s="198"/>
      <c r="M664" s="198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  <c r="AL664" s="198"/>
      <c r="AM664" s="198"/>
      <c r="AN664" s="198"/>
    </row>
    <row r="665" spans="2:40" ht="16.7" customHeight="1" x14ac:dyDescent="0.25">
      <c r="B665" s="804" t="s">
        <v>75</v>
      </c>
      <c r="C665" s="806" t="s">
        <v>7</v>
      </c>
      <c r="D665" s="190" t="s">
        <v>3</v>
      </c>
      <c r="E665" s="191"/>
      <c r="F665" s="191"/>
      <c r="G665" s="191"/>
      <c r="H665" s="191"/>
      <c r="I665" s="191"/>
      <c r="J665" s="191"/>
      <c r="K665" s="198"/>
      <c r="L665" s="198"/>
      <c r="M665" s="198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  <c r="AL665" s="198"/>
      <c r="AM665" s="198"/>
      <c r="AN665" s="198"/>
    </row>
    <row r="666" spans="2:40" ht="14.25" customHeight="1" x14ac:dyDescent="0.25">
      <c r="B666" s="804" t="s">
        <v>75</v>
      </c>
      <c r="C666" s="806" t="s">
        <v>7</v>
      </c>
      <c r="D666" s="190" t="s">
        <v>4</v>
      </c>
      <c r="E666" s="191"/>
      <c r="F666" s="191"/>
      <c r="G666" s="191"/>
      <c r="H666" s="191"/>
      <c r="I666" s="191"/>
      <c r="J666" s="191"/>
      <c r="K666" s="198"/>
      <c r="L666" s="198"/>
      <c r="M666" s="198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  <c r="AL666" s="198"/>
      <c r="AM666" s="198"/>
      <c r="AN666" s="198"/>
    </row>
    <row r="667" spans="2:40" ht="16.7" customHeight="1" x14ac:dyDescent="0.25">
      <c r="B667" s="804" t="s">
        <v>75</v>
      </c>
      <c r="C667" s="806" t="s">
        <v>7</v>
      </c>
      <c r="D667" s="190" t="s">
        <v>5</v>
      </c>
      <c r="E667" s="191"/>
      <c r="F667" s="191"/>
      <c r="G667" s="191"/>
      <c r="H667" s="191"/>
      <c r="I667" s="191"/>
      <c r="J667" s="191"/>
      <c r="K667" s="198"/>
      <c r="L667" s="198"/>
      <c r="M667" s="198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</row>
    <row r="668" spans="2:40" ht="16.7" customHeight="1" x14ac:dyDescent="0.25">
      <c r="B668" s="804" t="s">
        <v>76</v>
      </c>
      <c r="C668" s="806" t="s">
        <v>7</v>
      </c>
      <c r="D668" s="192" t="s">
        <v>1</v>
      </c>
      <c r="E668" s="189">
        <f>SUM(E669:E672)</f>
        <v>16271979.199999999</v>
      </c>
      <c r="F668" s="189">
        <f t="shared" ref="F668:G668" si="93">SUM(F669:F672)</f>
        <v>16271979.199999999</v>
      </c>
      <c r="G668" s="189">
        <f t="shared" si="93"/>
        <v>16271979.199999999</v>
      </c>
      <c r="H668" s="189">
        <v>16271979.199999999</v>
      </c>
      <c r="I668" s="189">
        <v>16271979.199999999</v>
      </c>
      <c r="J668" s="189">
        <v>16271979.199999999</v>
      </c>
      <c r="K668" s="198"/>
      <c r="L668" s="198"/>
      <c r="M668" s="198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</row>
    <row r="669" spans="2:40" ht="16.7" customHeight="1" x14ac:dyDescent="0.25">
      <c r="B669" s="804" t="s">
        <v>76</v>
      </c>
      <c r="C669" s="806" t="s">
        <v>7</v>
      </c>
      <c r="D669" s="190" t="s">
        <v>2</v>
      </c>
      <c r="E669" s="191">
        <f>'[2]Приложение 9 в минфин'!D469</f>
        <v>16271979.199999999</v>
      </c>
      <c r="F669" s="191">
        <f>'[2]Приложение 9 в минфин'!E469</f>
        <v>16271979.199999999</v>
      </c>
      <c r="G669" s="191">
        <f>'[2]Приложение 9 в минфин'!F469</f>
        <v>16271979.199999999</v>
      </c>
      <c r="H669" s="191">
        <v>16271979.199999999</v>
      </c>
      <c r="I669" s="191">
        <v>16271979.199999999</v>
      </c>
      <c r="J669" s="191">
        <v>16271979.199999999</v>
      </c>
      <c r="K669" s="198"/>
      <c r="L669" s="198"/>
      <c r="M669" s="198"/>
      <c r="N669" s="198"/>
      <c r="O669" s="198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</row>
    <row r="670" spans="2:40" ht="16.7" customHeight="1" x14ac:dyDescent="0.25">
      <c r="B670" s="804" t="s">
        <v>76</v>
      </c>
      <c r="C670" s="806" t="s">
        <v>7</v>
      </c>
      <c r="D670" s="190" t="s">
        <v>3</v>
      </c>
      <c r="E670" s="191"/>
      <c r="F670" s="191"/>
      <c r="G670" s="191"/>
      <c r="H670" s="191"/>
      <c r="I670" s="191"/>
      <c r="J670" s="191"/>
      <c r="K670" s="198"/>
      <c r="L670" s="198"/>
      <c r="M670" s="198"/>
      <c r="N670" s="198"/>
      <c r="O670" s="198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  <c r="AL670" s="198"/>
      <c r="AM670" s="198"/>
      <c r="AN670" s="198"/>
    </row>
    <row r="671" spans="2:40" ht="16.7" customHeight="1" x14ac:dyDescent="0.25">
      <c r="B671" s="804" t="s">
        <v>76</v>
      </c>
      <c r="C671" s="806" t="s">
        <v>7</v>
      </c>
      <c r="D671" s="190" t="s">
        <v>4</v>
      </c>
      <c r="E671" s="191"/>
      <c r="F671" s="191"/>
      <c r="G671" s="191"/>
      <c r="H671" s="191"/>
      <c r="I671" s="191"/>
      <c r="J671" s="191"/>
      <c r="K671" s="198"/>
      <c r="L671" s="198"/>
      <c r="M671" s="198"/>
      <c r="N671" s="198"/>
      <c r="O671" s="198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</row>
    <row r="672" spans="2:40" ht="16.7" customHeight="1" x14ac:dyDescent="0.25">
      <c r="B672" s="804" t="s">
        <v>76</v>
      </c>
      <c r="C672" s="806" t="s">
        <v>7</v>
      </c>
      <c r="D672" s="190" t="s">
        <v>5</v>
      </c>
      <c r="E672" s="191"/>
      <c r="F672" s="191"/>
      <c r="G672" s="191"/>
      <c r="H672" s="191"/>
      <c r="I672" s="191"/>
      <c r="J672" s="191"/>
      <c r="K672" s="198"/>
      <c r="L672" s="198"/>
      <c r="M672" s="198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</row>
    <row r="673" spans="2:10" ht="16.7" customHeight="1" x14ac:dyDescent="0.25">
      <c r="B673" s="804" t="s">
        <v>77</v>
      </c>
      <c r="C673" s="806" t="s">
        <v>6</v>
      </c>
      <c r="D673" s="192" t="s">
        <v>1</v>
      </c>
      <c r="E673" s="189">
        <f>SUM(E674:E677)</f>
        <v>25739421.300000001</v>
      </c>
      <c r="F673" s="189">
        <f t="shared" ref="F673:J673" si="94">SUM(F674:F677)</f>
        <v>27725017.5</v>
      </c>
      <c r="G673" s="189">
        <f t="shared" si="94"/>
        <v>30345714.300000001</v>
      </c>
      <c r="H673" s="189">
        <f t="shared" si="94"/>
        <v>31356976.699999999</v>
      </c>
      <c r="I673" s="189">
        <f t="shared" si="94"/>
        <v>31356976.699999999</v>
      </c>
      <c r="J673" s="189">
        <f t="shared" si="94"/>
        <v>31356976.699999999</v>
      </c>
    </row>
    <row r="674" spans="2:10" ht="16.7" customHeight="1" x14ac:dyDescent="0.25">
      <c r="B674" s="804" t="s">
        <v>77</v>
      </c>
      <c r="C674" s="806" t="s">
        <v>6</v>
      </c>
      <c r="D674" s="190" t="s">
        <v>2</v>
      </c>
      <c r="E674" s="191"/>
      <c r="F674" s="191"/>
      <c r="G674" s="191"/>
      <c r="H674" s="191"/>
      <c r="I674" s="191"/>
      <c r="J674" s="191"/>
    </row>
    <row r="675" spans="2:10" ht="16.7" customHeight="1" x14ac:dyDescent="0.25">
      <c r="B675" s="804" t="s">
        <v>77</v>
      </c>
      <c r="C675" s="806" t="s">
        <v>6</v>
      </c>
      <c r="D675" s="190" t="s">
        <v>3</v>
      </c>
      <c r="E675" s="191"/>
      <c r="F675" s="191"/>
      <c r="G675" s="191"/>
      <c r="H675" s="191"/>
      <c r="I675" s="191"/>
      <c r="J675" s="191"/>
    </row>
    <row r="676" spans="2:10" ht="16.7" customHeight="1" x14ac:dyDescent="0.25">
      <c r="B676" s="804" t="s">
        <v>77</v>
      </c>
      <c r="C676" s="806" t="s">
        <v>6</v>
      </c>
      <c r="D676" s="190" t="s">
        <v>4</v>
      </c>
      <c r="E676" s="191"/>
      <c r="F676" s="191"/>
      <c r="G676" s="191"/>
      <c r="H676" s="191"/>
      <c r="I676" s="191"/>
      <c r="J676" s="191"/>
    </row>
    <row r="677" spans="2:10" ht="16.7" customHeight="1" x14ac:dyDescent="0.25">
      <c r="B677" s="804" t="s">
        <v>77</v>
      </c>
      <c r="C677" s="806" t="s">
        <v>6</v>
      </c>
      <c r="D677" s="190" t="s">
        <v>5</v>
      </c>
      <c r="E677" s="191">
        <f>E682+E687</f>
        <v>25739421.300000001</v>
      </c>
      <c r="F677" s="191">
        <f t="shared" ref="F677:J677" si="95">F682+F687</f>
        <v>27725017.5</v>
      </c>
      <c r="G677" s="191">
        <f t="shared" si="95"/>
        <v>30345714.300000001</v>
      </c>
      <c r="H677" s="191">
        <f>H682+H687</f>
        <v>31356976.699999999</v>
      </c>
      <c r="I677" s="191">
        <f t="shared" si="95"/>
        <v>31356976.699999999</v>
      </c>
      <c r="J677" s="191">
        <f t="shared" si="95"/>
        <v>31356976.699999999</v>
      </c>
    </row>
    <row r="678" spans="2:10" ht="16.7" customHeight="1" x14ac:dyDescent="0.25">
      <c r="B678" s="804" t="s">
        <v>78</v>
      </c>
      <c r="C678" s="806" t="s">
        <v>6</v>
      </c>
      <c r="D678" s="192" t="s">
        <v>1</v>
      </c>
      <c r="E678" s="189">
        <f>SUM(E679:E682)</f>
        <v>17677.3</v>
      </c>
      <c r="F678" s="189">
        <f t="shared" ref="F678:G678" si="96">SUM(F679:F682)</f>
        <v>16582.2</v>
      </c>
      <c r="G678" s="189">
        <f t="shared" si="96"/>
        <v>16582.2</v>
      </c>
      <c r="H678" s="189">
        <v>16582.2</v>
      </c>
      <c r="I678" s="189">
        <v>16582.2</v>
      </c>
      <c r="J678" s="189">
        <v>16582.2</v>
      </c>
    </row>
    <row r="679" spans="2:10" ht="16.7" customHeight="1" x14ac:dyDescent="0.25">
      <c r="B679" s="804" t="s">
        <v>78</v>
      </c>
      <c r="C679" s="806" t="s">
        <v>6</v>
      </c>
      <c r="D679" s="190" t="s">
        <v>2</v>
      </c>
      <c r="E679" s="191"/>
      <c r="F679" s="191"/>
      <c r="G679" s="191"/>
      <c r="H679" s="191"/>
      <c r="I679" s="191"/>
      <c r="J679" s="191"/>
    </row>
    <row r="680" spans="2:10" ht="16.7" customHeight="1" x14ac:dyDescent="0.25">
      <c r="B680" s="804" t="s">
        <v>78</v>
      </c>
      <c r="C680" s="806" t="s">
        <v>6</v>
      </c>
      <c r="D680" s="190" t="s">
        <v>3</v>
      </c>
      <c r="E680" s="191"/>
      <c r="F680" s="191"/>
      <c r="G680" s="191"/>
      <c r="H680" s="191"/>
      <c r="I680" s="191"/>
      <c r="J680" s="191"/>
    </row>
    <row r="681" spans="2:10" ht="16.7" customHeight="1" x14ac:dyDescent="0.25">
      <c r="B681" s="804" t="s">
        <v>78</v>
      </c>
      <c r="C681" s="806" t="s">
        <v>6</v>
      </c>
      <c r="D681" s="190" t="s">
        <v>4</v>
      </c>
      <c r="E681" s="191"/>
      <c r="F681" s="191"/>
      <c r="G681" s="191"/>
      <c r="H681" s="191"/>
      <c r="I681" s="191"/>
      <c r="J681" s="191"/>
    </row>
    <row r="682" spans="2:10" ht="16.7" customHeight="1" x14ac:dyDescent="0.25">
      <c r="B682" s="804" t="s">
        <v>78</v>
      </c>
      <c r="C682" s="806" t="s">
        <v>6</v>
      </c>
      <c r="D682" s="190" t="s">
        <v>5</v>
      </c>
      <c r="E682" s="191">
        <v>17677.3</v>
      </c>
      <c r="F682" s="191">
        <v>16582.2</v>
      </c>
      <c r="G682" s="191">
        <v>16582.2</v>
      </c>
      <c r="H682" s="191">
        <v>16582.2</v>
      </c>
      <c r="I682" s="191">
        <v>16582.2</v>
      </c>
      <c r="J682" s="191">
        <v>16582.2</v>
      </c>
    </row>
    <row r="683" spans="2:10" ht="16.7" customHeight="1" x14ac:dyDescent="0.25">
      <c r="B683" s="804" t="s">
        <v>79</v>
      </c>
      <c r="C683" s="806" t="s">
        <v>6</v>
      </c>
      <c r="D683" s="192" t="s">
        <v>1</v>
      </c>
      <c r="E683" s="189">
        <f>SUM(E684:E687)</f>
        <v>25721744</v>
      </c>
      <c r="F683" s="189">
        <f t="shared" ref="F683:J683" si="97">SUM(F684:F687)</f>
        <v>27708435.300000001</v>
      </c>
      <c r="G683" s="189">
        <f t="shared" si="97"/>
        <v>30329132.100000001</v>
      </c>
      <c r="H683" s="189">
        <f t="shared" si="97"/>
        <v>31340394.5</v>
      </c>
      <c r="I683" s="189">
        <f t="shared" si="97"/>
        <v>31340394.5</v>
      </c>
      <c r="J683" s="189">
        <f t="shared" si="97"/>
        <v>31340394.5</v>
      </c>
    </row>
    <row r="684" spans="2:10" ht="16.7" customHeight="1" x14ac:dyDescent="0.25">
      <c r="B684" s="804" t="s">
        <v>79</v>
      </c>
      <c r="C684" s="806" t="s">
        <v>6</v>
      </c>
      <c r="D684" s="190" t="s">
        <v>2</v>
      </c>
      <c r="E684" s="191"/>
      <c r="F684" s="191"/>
      <c r="G684" s="191"/>
      <c r="H684" s="191"/>
      <c r="I684" s="191"/>
      <c r="J684" s="191"/>
    </row>
    <row r="685" spans="2:10" ht="16.7" customHeight="1" x14ac:dyDescent="0.25">
      <c r="B685" s="804" t="s">
        <v>79</v>
      </c>
      <c r="C685" s="806" t="s">
        <v>6</v>
      </c>
      <c r="D685" s="190" t="s">
        <v>3</v>
      </c>
      <c r="E685" s="191"/>
      <c r="F685" s="191"/>
      <c r="G685" s="191"/>
      <c r="H685" s="191"/>
      <c r="I685" s="191"/>
      <c r="J685" s="191"/>
    </row>
    <row r="686" spans="2:10" ht="16.7" customHeight="1" x14ac:dyDescent="0.25">
      <c r="B686" s="804" t="s">
        <v>79</v>
      </c>
      <c r="C686" s="806" t="s">
        <v>6</v>
      </c>
      <c r="D686" s="190" t="s">
        <v>4</v>
      </c>
      <c r="E686" s="191"/>
      <c r="F686" s="191"/>
      <c r="G686" s="191"/>
      <c r="H686" s="191"/>
      <c r="I686" s="191"/>
      <c r="J686" s="191"/>
    </row>
    <row r="687" spans="2:10" ht="16.7" customHeight="1" x14ac:dyDescent="0.25">
      <c r="B687" s="804" t="s">
        <v>79</v>
      </c>
      <c r="C687" s="806" t="s">
        <v>6</v>
      </c>
      <c r="D687" s="190" t="s">
        <v>5</v>
      </c>
      <c r="E687" s="191">
        <f>26270630.4-E426-E692-E682</f>
        <v>25721744</v>
      </c>
      <c r="F687" s="191">
        <f>28607200.6-F426-F692-F682</f>
        <v>27708435.300000001</v>
      </c>
      <c r="G687" s="191">
        <f>31543521-G426-G692-G682</f>
        <v>30329132.100000001</v>
      </c>
      <c r="H687" s="191">
        <f>31543521-H692-H682</f>
        <v>31340394.5</v>
      </c>
      <c r="I687" s="191">
        <f t="shared" ref="I687:J687" si="98">31543521-I692-I682</f>
        <v>31340394.5</v>
      </c>
      <c r="J687" s="191">
        <f t="shared" si="98"/>
        <v>31340394.5</v>
      </c>
    </row>
    <row r="688" spans="2:10" ht="23.45" customHeight="1" x14ac:dyDescent="0.25">
      <c r="B688" s="804" t="s">
        <v>80</v>
      </c>
      <c r="C688" s="806" t="s">
        <v>6</v>
      </c>
      <c r="D688" s="192" t="s">
        <v>1</v>
      </c>
      <c r="E688" s="189">
        <f>SUM(E689:E692)</f>
        <v>284387.20000000001</v>
      </c>
      <c r="F688" s="189">
        <f t="shared" ref="F688:J688" si="99">SUM(F689:F692)</f>
        <v>186544.3</v>
      </c>
      <c r="G688" s="189">
        <f t="shared" si="99"/>
        <v>186544.3</v>
      </c>
      <c r="H688" s="189">
        <f t="shared" si="99"/>
        <v>186544.3</v>
      </c>
      <c r="I688" s="189">
        <f t="shared" si="99"/>
        <v>186544.3</v>
      </c>
      <c r="J688" s="189">
        <f t="shared" si="99"/>
        <v>186544.3</v>
      </c>
    </row>
    <row r="689" spans="2:40" ht="23.45" customHeight="1" x14ac:dyDescent="0.25">
      <c r="B689" s="804" t="s">
        <v>80</v>
      </c>
      <c r="C689" s="806" t="s">
        <v>6</v>
      </c>
      <c r="D689" s="190" t="s">
        <v>2</v>
      </c>
      <c r="E689" s="191"/>
      <c r="F689" s="191"/>
      <c r="G689" s="191"/>
      <c r="H689" s="191"/>
      <c r="I689" s="191"/>
      <c r="J689" s="191"/>
    </row>
    <row r="690" spans="2:40" ht="23.45" customHeight="1" x14ac:dyDescent="0.25">
      <c r="B690" s="804" t="s">
        <v>80</v>
      </c>
      <c r="C690" s="806" t="s">
        <v>6</v>
      </c>
      <c r="D690" s="190" t="s">
        <v>3</v>
      </c>
      <c r="E690" s="191"/>
      <c r="F690" s="191"/>
      <c r="G690" s="191"/>
      <c r="H690" s="191"/>
      <c r="I690" s="191"/>
      <c r="J690" s="191"/>
    </row>
    <row r="691" spans="2:40" ht="23.45" customHeight="1" x14ac:dyDescent="0.25">
      <c r="B691" s="804" t="s">
        <v>80</v>
      </c>
      <c r="C691" s="806" t="s">
        <v>6</v>
      </c>
      <c r="D691" s="190" t="s">
        <v>4</v>
      </c>
      <c r="E691" s="191"/>
      <c r="F691" s="191"/>
      <c r="G691" s="191"/>
      <c r="H691" s="191"/>
      <c r="I691" s="191"/>
      <c r="J691" s="191"/>
    </row>
    <row r="692" spans="2:40" ht="23.45" customHeight="1" x14ac:dyDescent="0.25">
      <c r="B692" s="804" t="s">
        <v>80</v>
      </c>
      <c r="C692" s="806" t="s">
        <v>6</v>
      </c>
      <c r="D692" s="190" t="s">
        <v>5</v>
      </c>
      <c r="E692" s="191">
        <f>E697</f>
        <v>284387.20000000001</v>
      </c>
      <c r="F692" s="191">
        <f t="shared" ref="F692:G692" si="100">F697</f>
        <v>186544.3</v>
      </c>
      <c r="G692" s="191">
        <f t="shared" si="100"/>
        <v>186544.3</v>
      </c>
      <c r="H692" s="191">
        <v>186544.3</v>
      </c>
      <c r="I692" s="191">
        <v>186544.3</v>
      </c>
      <c r="J692" s="191">
        <v>186544.3</v>
      </c>
    </row>
    <row r="693" spans="2:40" ht="23.45" customHeight="1" x14ac:dyDescent="0.25">
      <c r="B693" s="804" t="s">
        <v>81</v>
      </c>
      <c r="C693" s="806" t="s">
        <v>6</v>
      </c>
      <c r="D693" s="192" t="s">
        <v>1</v>
      </c>
      <c r="E693" s="189">
        <f>SUM(E694:E697)</f>
        <v>284387.20000000001</v>
      </c>
      <c r="F693" s="189">
        <f t="shared" ref="F693:J693" si="101">SUM(F694:F697)</f>
        <v>186544.3</v>
      </c>
      <c r="G693" s="189">
        <f t="shared" si="101"/>
        <v>186544.3</v>
      </c>
      <c r="H693" s="189">
        <f t="shared" si="101"/>
        <v>186544.3</v>
      </c>
      <c r="I693" s="189">
        <f t="shared" si="101"/>
        <v>186544.3</v>
      </c>
      <c r="J693" s="189">
        <f t="shared" si="101"/>
        <v>186544.3</v>
      </c>
    </row>
    <row r="694" spans="2:40" ht="23.45" customHeight="1" x14ac:dyDescent="0.25">
      <c r="B694" s="804" t="s">
        <v>81</v>
      </c>
      <c r="C694" s="806" t="s">
        <v>6</v>
      </c>
      <c r="D694" s="190" t="s">
        <v>2</v>
      </c>
      <c r="E694" s="191"/>
      <c r="F694" s="191"/>
      <c r="G694" s="191"/>
      <c r="H694" s="191"/>
      <c r="I694" s="191"/>
      <c r="J694" s="191"/>
    </row>
    <row r="695" spans="2:40" ht="23.45" customHeight="1" x14ac:dyDescent="0.25">
      <c r="B695" s="804" t="s">
        <v>81</v>
      </c>
      <c r="C695" s="806" t="s">
        <v>6</v>
      </c>
      <c r="D695" s="190" t="s">
        <v>3</v>
      </c>
      <c r="E695" s="191"/>
      <c r="F695" s="191"/>
      <c r="G695" s="191"/>
      <c r="H695" s="191"/>
      <c r="I695" s="191"/>
      <c r="J695" s="191"/>
    </row>
    <row r="696" spans="2:40" ht="23.45" customHeight="1" x14ac:dyDescent="0.25">
      <c r="B696" s="804" t="s">
        <v>81</v>
      </c>
      <c r="C696" s="806" t="s">
        <v>6</v>
      </c>
      <c r="D696" s="190" t="s">
        <v>4</v>
      </c>
      <c r="E696" s="191"/>
      <c r="F696" s="191"/>
      <c r="G696" s="191"/>
      <c r="H696" s="191"/>
      <c r="I696" s="191"/>
      <c r="J696" s="191"/>
    </row>
    <row r="697" spans="2:40" ht="48" customHeight="1" x14ac:dyDescent="0.25">
      <c r="B697" s="804" t="s">
        <v>81</v>
      </c>
      <c r="C697" s="806" t="s">
        <v>6</v>
      </c>
      <c r="D697" s="190" t="s">
        <v>5</v>
      </c>
      <c r="E697" s="191">
        <v>284387.20000000001</v>
      </c>
      <c r="F697" s="191">
        <v>186544.3</v>
      </c>
      <c r="G697" s="191">
        <v>186544.3</v>
      </c>
      <c r="H697" s="191">
        <v>186544.3</v>
      </c>
      <c r="I697" s="191">
        <v>186544.3</v>
      </c>
      <c r="J697" s="191">
        <v>186544.3</v>
      </c>
      <c r="K697" s="199" t="s">
        <v>549</v>
      </c>
    </row>
    <row r="698" spans="2:40" ht="15.75" customHeight="1" x14ac:dyDescent="0.2">
      <c r="B698" s="200"/>
      <c r="C698" s="198"/>
      <c r="D698" s="198"/>
      <c r="E698" s="200"/>
      <c r="F698" s="200"/>
      <c r="G698" s="200"/>
      <c r="H698" s="200"/>
      <c r="I698" s="200"/>
      <c r="J698" s="200"/>
      <c r="K698" s="198"/>
      <c r="L698" s="198"/>
      <c r="M698" s="198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</row>
    <row r="699" spans="2:40" ht="15.75" customHeight="1" x14ac:dyDescent="0.2">
      <c r="B699" s="200"/>
      <c r="C699" s="198"/>
      <c r="D699" s="198"/>
      <c r="E699" s="201"/>
      <c r="F699" s="200"/>
      <c r="G699" s="200"/>
      <c r="H699" s="200"/>
      <c r="I699" s="200"/>
      <c r="J699" s="200"/>
      <c r="K699" s="198"/>
      <c r="L699" s="198"/>
      <c r="M699" s="198"/>
      <c r="N699" s="198"/>
      <c r="O699" s="198"/>
      <c r="P699" s="198"/>
      <c r="Q699" s="198"/>
      <c r="R699" s="198"/>
      <c r="S699" s="198"/>
      <c r="T699" s="198"/>
      <c r="U699" s="198"/>
      <c r="V699" s="198"/>
      <c r="W699" s="198"/>
      <c r="X699" s="198"/>
      <c r="Y699" s="198"/>
      <c r="Z699" s="198"/>
      <c r="AA699" s="198"/>
      <c r="AB699" s="198"/>
      <c r="AC699" s="198"/>
      <c r="AD699" s="198"/>
      <c r="AE699" s="198"/>
      <c r="AF699" s="198"/>
      <c r="AG699" s="198"/>
      <c r="AH699" s="198"/>
      <c r="AI699" s="198"/>
      <c r="AJ699" s="198"/>
      <c r="AK699" s="198"/>
      <c r="AL699" s="198"/>
      <c r="AM699" s="198"/>
      <c r="AN699" s="198"/>
    </row>
    <row r="700" spans="2:40" ht="15.75" customHeight="1" x14ac:dyDescent="0.2">
      <c r="B700" s="200"/>
      <c r="C700" s="198"/>
      <c r="D700" s="198"/>
      <c r="E700" s="200"/>
      <c r="F700" s="200"/>
      <c r="G700" s="200"/>
      <c r="H700" s="200"/>
      <c r="I700" s="200"/>
      <c r="J700" s="200"/>
      <c r="K700" s="198"/>
      <c r="L700" s="198"/>
      <c r="M700" s="198"/>
      <c r="N700" s="198"/>
      <c r="O700" s="198"/>
      <c r="P700" s="198"/>
      <c r="Q700" s="198"/>
      <c r="R700" s="198"/>
      <c r="S700" s="198"/>
      <c r="T700" s="198"/>
      <c r="U700" s="198"/>
      <c r="V700" s="198"/>
      <c r="W700" s="198"/>
      <c r="X700" s="198"/>
      <c r="Y700" s="198"/>
      <c r="Z700" s="198"/>
      <c r="AA700" s="198"/>
      <c r="AB700" s="198"/>
      <c r="AC700" s="198"/>
      <c r="AD700" s="198"/>
      <c r="AE700" s="198"/>
      <c r="AF700" s="198"/>
      <c r="AG700" s="198"/>
      <c r="AH700" s="198"/>
      <c r="AI700" s="198"/>
      <c r="AJ700" s="198"/>
      <c r="AK700" s="198"/>
      <c r="AL700" s="198"/>
      <c r="AM700" s="198"/>
      <c r="AN700" s="198"/>
    </row>
    <row r="701" spans="2:40" ht="15.75" customHeight="1" x14ac:dyDescent="0.2">
      <c r="B701" s="200"/>
      <c r="C701" s="198"/>
      <c r="D701" s="198"/>
      <c r="E701" s="200"/>
      <c r="F701" s="200"/>
      <c r="G701" s="200"/>
      <c r="H701" s="200"/>
      <c r="I701" s="200"/>
      <c r="J701" s="200"/>
      <c r="K701" s="198"/>
      <c r="L701" s="198"/>
      <c r="M701" s="198"/>
      <c r="N701" s="198"/>
      <c r="O701" s="198"/>
      <c r="P701" s="198"/>
      <c r="Q701" s="198"/>
      <c r="R701" s="198"/>
      <c r="S701" s="198"/>
      <c r="T701" s="198"/>
      <c r="U701" s="198"/>
      <c r="V701" s="198"/>
      <c r="W701" s="198"/>
      <c r="X701" s="198"/>
      <c r="Y701" s="198"/>
      <c r="Z701" s="198"/>
      <c r="AA701" s="198"/>
      <c r="AB701" s="198"/>
      <c r="AC701" s="198"/>
      <c r="AD701" s="198"/>
      <c r="AE701" s="198"/>
      <c r="AF701" s="198"/>
      <c r="AG701" s="198"/>
      <c r="AH701" s="198"/>
      <c r="AI701" s="198"/>
      <c r="AJ701" s="198"/>
      <c r="AK701" s="198"/>
      <c r="AL701" s="198"/>
      <c r="AM701" s="198"/>
      <c r="AN701" s="198"/>
    </row>
    <row r="702" spans="2:40" ht="15.75" customHeight="1" x14ac:dyDescent="0.2">
      <c r="B702" s="200"/>
      <c r="C702" s="198"/>
      <c r="D702" s="198"/>
      <c r="E702" s="200"/>
      <c r="F702" s="200"/>
      <c r="G702" s="200"/>
      <c r="H702" s="200"/>
      <c r="I702" s="200"/>
      <c r="J702" s="200"/>
      <c r="K702" s="198"/>
      <c r="L702" s="198"/>
      <c r="M702" s="198"/>
      <c r="N702" s="198"/>
      <c r="O702" s="198"/>
      <c r="P702" s="198"/>
      <c r="Q702" s="198"/>
      <c r="R702" s="198"/>
      <c r="S702" s="198"/>
      <c r="T702" s="198"/>
      <c r="U702" s="198"/>
      <c r="V702" s="198"/>
      <c r="W702" s="198"/>
      <c r="X702" s="198"/>
      <c r="Y702" s="198"/>
      <c r="Z702" s="198"/>
      <c r="AA702" s="198"/>
      <c r="AB702" s="198"/>
      <c r="AC702" s="198"/>
      <c r="AD702" s="198"/>
      <c r="AE702" s="198"/>
      <c r="AF702" s="198"/>
      <c r="AG702" s="198"/>
      <c r="AH702" s="198"/>
      <c r="AI702" s="198"/>
      <c r="AJ702" s="198"/>
      <c r="AK702" s="198"/>
      <c r="AL702" s="198"/>
      <c r="AM702" s="198"/>
      <c r="AN702" s="198"/>
    </row>
    <row r="703" spans="2:40" ht="15.75" customHeight="1" x14ac:dyDescent="0.2">
      <c r="B703" s="200"/>
      <c r="C703" s="198"/>
      <c r="D703" s="198"/>
      <c r="E703" s="200"/>
      <c r="F703" s="200"/>
      <c r="G703" s="200"/>
      <c r="H703" s="200"/>
      <c r="I703" s="200"/>
      <c r="J703" s="200"/>
      <c r="K703" s="198"/>
      <c r="L703" s="198"/>
      <c r="M703" s="198"/>
      <c r="N703" s="198"/>
      <c r="O703" s="198"/>
      <c r="P703" s="198"/>
      <c r="Q703" s="198"/>
      <c r="R703" s="198"/>
      <c r="S703" s="198"/>
      <c r="T703" s="198"/>
      <c r="U703" s="198"/>
      <c r="V703" s="198"/>
      <c r="W703" s="198"/>
      <c r="X703" s="198"/>
      <c r="Y703" s="198"/>
      <c r="Z703" s="198"/>
      <c r="AA703" s="198"/>
      <c r="AB703" s="198"/>
      <c r="AC703" s="198"/>
      <c r="AD703" s="198"/>
      <c r="AE703" s="198"/>
      <c r="AF703" s="198"/>
      <c r="AG703" s="198"/>
      <c r="AH703" s="198"/>
      <c r="AI703" s="198"/>
      <c r="AJ703" s="198"/>
      <c r="AK703" s="198"/>
      <c r="AL703" s="198"/>
      <c r="AM703" s="198"/>
      <c r="AN703" s="198"/>
    </row>
    <row r="704" spans="2:40" ht="15.75" customHeight="1" x14ac:dyDescent="0.2">
      <c r="B704" s="200"/>
      <c r="C704" s="198"/>
      <c r="D704" s="198"/>
      <c r="E704" s="200"/>
      <c r="F704" s="200"/>
      <c r="G704" s="200"/>
      <c r="H704" s="200"/>
      <c r="I704" s="200"/>
      <c r="J704" s="200"/>
      <c r="K704" s="198"/>
      <c r="L704" s="198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  <c r="AL704" s="198"/>
      <c r="AM704" s="198"/>
      <c r="AN704" s="198"/>
    </row>
    <row r="705" spans="2:40" ht="15.75" customHeight="1" x14ac:dyDescent="0.2">
      <c r="B705" s="200"/>
      <c r="C705" s="198"/>
      <c r="D705" s="198"/>
      <c r="E705" s="200"/>
      <c r="F705" s="200"/>
      <c r="G705" s="200"/>
      <c r="H705" s="200"/>
      <c r="I705" s="200"/>
      <c r="J705" s="200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  <c r="AL705" s="198"/>
      <c r="AM705" s="198"/>
      <c r="AN705" s="198"/>
    </row>
    <row r="706" spans="2:40" ht="15.75" customHeight="1" x14ac:dyDescent="0.2">
      <c r="B706" s="200"/>
      <c r="C706" s="198"/>
      <c r="D706" s="198"/>
      <c r="E706" s="200"/>
      <c r="F706" s="200"/>
      <c r="G706" s="200"/>
      <c r="H706" s="200"/>
      <c r="I706" s="200"/>
      <c r="J706" s="200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  <c r="AL706" s="198"/>
      <c r="AM706" s="198"/>
      <c r="AN706" s="198"/>
    </row>
    <row r="707" spans="2:40" ht="15.75" customHeight="1" x14ac:dyDescent="0.2">
      <c r="B707" s="200"/>
      <c r="C707" s="198"/>
      <c r="D707" s="198"/>
      <c r="E707" s="200"/>
      <c r="F707" s="200"/>
      <c r="G707" s="200"/>
      <c r="H707" s="200"/>
      <c r="I707" s="200"/>
      <c r="J707" s="200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  <c r="AL707" s="198"/>
      <c r="AM707" s="198"/>
      <c r="AN707" s="198"/>
    </row>
    <row r="708" spans="2:40" ht="15.75" customHeight="1" x14ac:dyDescent="0.2">
      <c r="B708" s="200"/>
      <c r="C708" s="198"/>
      <c r="D708" s="198"/>
      <c r="E708" s="200"/>
      <c r="F708" s="200"/>
      <c r="G708" s="200"/>
      <c r="H708" s="200"/>
      <c r="I708" s="200"/>
      <c r="J708" s="200"/>
      <c r="K708" s="198"/>
      <c r="L708" s="198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</row>
    <row r="709" spans="2:40" ht="15.75" customHeight="1" x14ac:dyDescent="0.2">
      <c r="B709" s="200"/>
      <c r="C709" s="198"/>
      <c r="D709" s="198"/>
      <c r="E709" s="200"/>
      <c r="F709" s="200"/>
      <c r="G709" s="200"/>
      <c r="H709" s="200"/>
      <c r="I709" s="200"/>
      <c r="J709" s="200"/>
      <c r="K709" s="198"/>
      <c r="L709" s="198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</row>
    <row r="710" spans="2:40" ht="15.75" customHeight="1" x14ac:dyDescent="0.2">
      <c r="B710" s="200"/>
      <c r="C710" s="198"/>
      <c r="D710" s="198"/>
      <c r="E710" s="200"/>
      <c r="F710" s="200"/>
      <c r="G710" s="200"/>
      <c r="H710" s="200"/>
      <c r="I710" s="200"/>
      <c r="J710" s="200"/>
      <c r="K710" s="198"/>
      <c r="L710" s="198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</row>
    <row r="711" spans="2:40" ht="15.75" customHeight="1" x14ac:dyDescent="0.2">
      <c r="B711" s="200"/>
      <c r="C711" s="198"/>
      <c r="D711" s="198"/>
      <c r="E711" s="200"/>
      <c r="F711" s="200"/>
      <c r="G711" s="200"/>
      <c r="H711" s="200"/>
      <c r="I711" s="200"/>
      <c r="J711" s="200"/>
      <c r="K711" s="198"/>
      <c r="L711" s="198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</row>
    <row r="712" spans="2:40" ht="15.75" customHeight="1" x14ac:dyDescent="0.2">
      <c r="B712" s="200"/>
      <c r="C712" s="198"/>
      <c r="D712" s="198"/>
      <c r="E712" s="200"/>
      <c r="F712" s="200"/>
      <c r="G712" s="200"/>
      <c r="H712" s="200"/>
      <c r="I712" s="200"/>
      <c r="J712" s="200"/>
      <c r="K712" s="198"/>
      <c r="L712" s="198"/>
      <c r="M712" s="198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</row>
    <row r="713" spans="2:40" ht="15.75" customHeight="1" x14ac:dyDescent="0.2">
      <c r="B713" s="200"/>
      <c r="C713" s="198"/>
      <c r="D713" s="198"/>
      <c r="E713" s="200"/>
      <c r="F713" s="200"/>
      <c r="G713" s="200"/>
      <c r="H713" s="200"/>
      <c r="I713" s="200"/>
      <c r="J713" s="200"/>
      <c r="K713" s="198"/>
      <c r="L713" s="198"/>
      <c r="M713" s="198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</row>
    <row r="714" spans="2:40" ht="15.75" customHeight="1" x14ac:dyDescent="0.2">
      <c r="B714" s="200"/>
      <c r="C714" s="198"/>
      <c r="D714" s="198"/>
      <c r="E714" s="200"/>
      <c r="F714" s="200"/>
      <c r="G714" s="200"/>
      <c r="H714" s="200"/>
      <c r="I714" s="200"/>
      <c r="J714" s="200"/>
      <c r="K714" s="198"/>
      <c r="L714" s="198"/>
      <c r="M714" s="198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</row>
    <row r="715" spans="2:40" ht="15.75" customHeight="1" x14ac:dyDescent="0.2">
      <c r="B715" s="200"/>
      <c r="C715" s="198"/>
      <c r="D715" s="198"/>
      <c r="E715" s="200"/>
      <c r="F715" s="200"/>
      <c r="G715" s="200"/>
      <c r="H715" s="200"/>
      <c r="I715" s="200"/>
      <c r="J715" s="200"/>
      <c r="K715" s="198"/>
      <c r="L715" s="198"/>
      <c r="M715" s="198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</row>
    <row r="716" spans="2:40" ht="15.75" customHeight="1" x14ac:dyDescent="0.2">
      <c r="B716" s="200"/>
      <c r="C716" s="198"/>
      <c r="D716" s="198"/>
      <c r="E716" s="200"/>
      <c r="F716" s="200"/>
      <c r="G716" s="200"/>
      <c r="H716" s="200"/>
      <c r="I716" s="200"/>
      <c r="J716" s="200"/>
      <c r="K716" s="198"/>
      <c r="L716" s="198"/>
      <c r="M716" s="198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</row>
    <row r="717" spans="2:40" ht="15.75" customHeight="1" x14ac:dyDescent="0.2">
      <c r="B717" s="200"/>
      <c r="C717" s="198"/>
      <c r="D717" s="198"/>
      <c r="E717" s="200"/>
      <c r="F717" s="200"/>
      <c r="G717" s="200"/>
      <c r="H717" s="200"/>
      <c r="I717" s="200"/>
      <c r="J717" s="200"/>
      <c r="K717" s="198"/>
      <c r="L717" s="198"/>
      <c r="M717" s="198"/>
      <c r="N717" s="198"/>
      <c r="O717" s="198"/>
      <c r="P717" s="198"/>
      <c r="Q717" s="198"/>
      <c r="R717" s="198"/>
      <c r="S717" s="198"/>
      <c r="T717" s="198"/>
      <c r="U717" s="198"/>
      <c r="V717" s="198"/>
      <c r="W717" s="198"/>
      <c r="X717" s="198"/>
      <c r="Y717" s="198"/>
      <c r="Z717" s="198"/>
      <c r="AA717" s="198"/>
      <c r="AB717" s="198"/>
      <c r="AC717" s="198"/>
      <c r="AD717" s="198"/>
      <c r="AE717" s="198"/>
      <c r="AF717" s="198"/>
      <c r="AG717" s="198"/>
      <c r="AH717" s="198"/>
      <c r="AI717" s="198"/>
      <c r="AJ717" s="198"/>
      <c r="AK717" s="198"/>
      <c r="AL717" s="198"/>
      <c r="AM717" s="198"/>
      <c r="AN717" s="198"/>
    </row>
    <row r="718" spans="2:40" ht="15.75" customHeight="1" x14ac:dyDescent="0.2">
      <c r="B718" s="200"/>
      <c r="C718" s="198"/>
      <c r="D718" s="198"/>
      <c r="E718" s="200"/>
      <c r="F718" s="200"/>
      <c r="G718" s="200"/>
      <c r="H718" s="200"/>
      <c r="I718" s="200"/>
      <c r="J718" s="200"/>
      <c r="K718" s="198"/>
      <c r="L718" s="198"/>
      <c r="M718" s="198"/>
      <c r="N718" s="198"/>
      <c r="O718" s="198"/>
      <c r="P718" s="198"/>
      <c r="Q718" s="198"/>
      <c r="R718" s="198"/>
      <c r="S718" s="198"/>
      <c r="T718" s="198"/>
      <c r="U718" s="198"/>
      <c r="V718" s="198"/>
      <c r="W718" s="198"/>
      <c r="X718" s="198"/>
      <c r="Y718" s="198"/>
      <c r="Z718" s="198"/>
      <c r="AA718" s="198"/>
      <c r="AB718" s="198"/>
      <c r="AC718" s="198"/>
      <c r="AD718" s="198"/>
      <c r="AE718" s="198"/>
      <c r="AF718" s="198"/>
      <c r="AG718" s="198"/>
      <c r="AH718" s="198"/>
      <c r="AI718" s="198"/>
      <c r="AJ718" s="198"/>
      <c r="AK718" s="198"/>
      <c r="AL718" s="198"/>
      <c r="AM718" s="198"/>
      <c r="AN718" s="198"/>
    </row>
    <row r="719" spans="2:40" ht="15.75" customHeight="1" x14ac:dyDescent="0.2">
      <c r="B719" s="200"/>
      <c r="C719" s="198"/>
      <c r="D719" s="198"/>
      <c r="E719" s="200"/>
      <c r="F719" s="200"/>
      <c r="G719" s="200"/>
      <c r="H719" s="200"/>
      <c r="I719" s="200"/>
      <c r="J719" s="200"/>
      <c r="K719" s="198"/>
      <c r="L719" s="198"/>
      <c r="M719" s="198"/>
      <c r="N719" s="198"/>
      <c r="O719" s="198"/>
      <c r="P719" s="198"/>
      <c r="Q719" s="198"/>
      <c r="R719" s="198"/>
      <c r="S719" s="198"/>
      <c r="T719" s="198"/>
      <c r="U719" s="198"/>
      <c r="V719" s="198"/>
      <c r="W719" s="198"/>
      <c r="X719" s="198"/>
      <c r="Y719" s="198"/>
      <c r="Z719" s="198"/>
      <c r="AA719" s="198"/>
      <c r="AB719" s="198"/>
      <c r="AC719" s="198"/>
      <c r="AD719" s="198"/>
      <c r="AE719" s="198"/>
      <c r="AF719" s="198"/>
      <c r="AG719" s="198"/>
      <c r="AH719" s="198"/>
      <c r="AI719" s="198"/>
      <c r="AJ719" s="198"/>
      <c r="AK719" s="198"/>
      <c r="AL719" s="198"/>
      <c r="AM719" s="198"/>
      <c r="AN719" s="198"/>
    </row>
    <row r="720" spans="2:40" ht="15.75" customHeight="1" x14ac:dyDescent="0.2">
      <c r="B720" s="200"/>
      <c r="C720" s="198"/>
      <c r="D720" s="198"/>
      <c r="E720" s="200"/>
      <c r="F720" s="200"/>
      <c r="G720" s="200"/>
      <c r="H720" s="200"/>
      <c r="I720" s="200"/>
      <c r="J720" s="200"/>
      <c r="K720" s="198"/>
      <c r="L720" s="198"/>
      <c r="M720" s="198"/>
      <c r="N720" s="198"/>
      <c r="O720" s="198"/>
      <c r="P720" s="198"/>
      <c r="Q720" s="198"/>
      <c r="R720" s="198"/>
      <c r="S720" s="198"/>
      <c r="T720" s="198"/>
      <c r="U720" s="198"/>
      <c r="V720" s="198"/>
      <c r="W720" s="198"/>
      <c r="X720" s="198"/>
      <c r="Y720" s="198"/>
      <c r="Z720" s="198"/>
      <c r="AA720" s="198"/>
      <c r="AB720" s="198"/>
      <c r="AC720" s="198"/>
      <c r="AD720" s="198"/>
      <c r="AE720" s="198"/>
      <c r="AF720" s="198"/>
      <c r="AG720" s="198"/>
      <c r="AH720" s="198"/>
      <c r="AI720" s="198"/>
      <c r="AJ720" s="198"/>
      <c r="AK720" s="198"/>
      <c r="AL720" s="198"/>
      <c r="AM720" s="198"/>
      <c r="AN720" s="198"/>
    </row>
    <row r="721" spans="2:40" ht="15.75" customHeight="1" x14ac:dyDescent="0.2">
      <c r="B721" s="200"/>
      <c r="C721" s="198"/>
      <c r="D721" s="198"/>
      <c r="E721" s="200"/>
      <c r="F721" s="200"/>
      <c r="G721" s="200"/>
      <c r="H721" s="200"/>
      <c r="I721" s="200"/>
      <c r="J721" s="200"/>
      <c r="K721" s="198"/>
      <c r="L721" s="198"/>
      <c r="M721" s="198"/>
      <c r="N721" s="198"/>
      <c r="O721" s="198"/>
      <c r="P721" s="198"/>
      <c r="Q721" s="198"/>
      <c r="R721" s="198"/>
      <c r="S721" s="198"/>
      <c r="T721" s="198"/>
      <c r="U721" s="198"/>
      <c r="V721" s="198"/>
      <c r="W721" s="198"/>
      <c r="X721" s="198"/>
      <c r="Y721" s="198"/>
      <c r="Z721" s="198"/>
      <c r="AA721" s="198"/>
      <c r="AB721" s="198"/>
      <c r="AC721" s="198"/>
      <c r="AD721" s="198"/>
      <c r="AE721" s="198"/>
      <c r="AF721" s="198"/>
      <c r="AG721" s="198"/>
      <c r="AH721" s="198"/>
      <c r="AI721" s="198"/>
      <c r="AJ721" s="198"/>
      <c r="AK721" s="198"/>
      <c r="AL721" s="198"/>
      <c r="AM721" s="198"/>
      <c r="AN721" s="198"/>
    </row>
    <row r="722" spans="2:40" ht="15.75" customHeight="1" x14ac:dyDescent="0.2">
      <c r="B722" s="200"/>
      <c r="C722" s="198"/>
      <c r="D722" s="198"/>
      <c r="E722" s="200"/>
      <c r="F722" s="200"/>
      <c r="G722" s="200"/>
      <c r="H722" s="200"/>
      <c r="I722" s="200"/>
      <c r="J722" s="200"/>
      <c r="K722" s="198"/>
      <c r="L722" s="198"/>
      <c r="M722" s="198"/>
      <c r="N722" s="198"/>
      <c r="O722" s="198"/>
      <c r="P722" s="198"/>
      <c r="Q722" s="198"/>
      <c r="R722" s="198"/>
      <c r="S722" s="198"/>
      <c r="T722" s="198"/>
      <c r="U722" s="198"/>
      <c r="V722" s="198"/>
      <c r="W722" s="198"/>
      <c r="X722" s="198"/>
      <c r="Y722" s="198"/>
      <c r="Z722" s="198"/>
      <c r="AA722" s="198"/>
      <c r="AB722" s="198"/>
      <c r="AC722" s="198"/>
      <c r="AD722" s="198"/>
      <c r="AE722" s="198"/>
      <c r="AF722" s="198"/>
      <c r="AG722" s="198"/>
      <c r="AH722" s="198"/>
      <c r="AI722" s="198"/>
      <c r="AJ722" s="198"/>
      <c r="AK722" s="198"/>
      <c r="AL722" s="198"/>
      <c r="AM722" s="198"/>
      <c r="AN722" s="198"/>
    </row>
    <row r="723" spans="2:40" ht="15.75" customHeight="1" x14ac:dyDescent="0.2">
      <c r="B723" s="200"/>
      <c r="C723" s="198"/>
      <c r="D723" s="198"/>
      <c r="E723" s="200"/>
      <c r="F723" s="200"/>
      <c r="G723" s="200"/>
      <c r="H723" s="200"/>
      <c r="I723" s="200"/>
      <c r="J723" s="200"/>
      <c r="K723" s="198"/>
      <c r="L723" s="198"/>
      <c r="M723" s="198"/>
      <c r="N723" s="198"/>
      <c r="O723" s="198"/>
      <c r="P723" s="198"/>
      <c r="Q723" s="198"/>
      <c r="R723" s="198"/>
      <c r="S723" s="198"/>
      <c r="T723" s="198"/>
      <c r="U723" s="198"/>
      <c r="V723" s="198"/>
      <c r="W723" s="198"/>
      <c r="X723" s="198"/>
      <c r="Y723" s="198"/>
      <c r="Z723" s="198"/>
      <c r="AA723" s="198"/>
      <c r="AB723" s="198"/>
      <c r="AC723" s="198"/>
      <c r="AD723" s="198"/>
      <c r="AE723" s="198"/>
      <c r="AF723" s="198"/>
      <c r="AG723" s="198"/>
      <c r="AH723" s="198"/>
      <c r="AI723" s="198"/>
      <c r="AJ723" s="198"/>
      <c r="AK723" s="198"/>
      <c r="AL723" s="198"/>
      <c r="AM723" s="198"/>
      <c r="AN723" s="198"/>
    </row>
    <row r="724" spans="2:40" ht="15.75" customHeight="1" x14ac:dyDescent="0.2">
      <c r="B724" s="200"/>
      <c r="C724" s="198"/>
      <c r="D724" s="198"/>
      <c r="E724" s="200"/>
      <c r="F724" s="200"/>
      <c r="G724" s="200"/>
      <c r="H724" s="200"/>
      <c r="I724" s="200"/>
      <c r="J724" s="200"/>
      <c r="K724" s="198"/>
      <c r="L724" s="198"/>
      <c r="M724" s="198"/>
      <c r="N724" s="198"/>
      <c r="O724" s="198"/>
      <c r="P724" s="198"/>
      <c r="Q724" s="198"/>
      <c r="R724" s="198"/>
      <c r="S724" s="198"/>
      <c r="T724" s="198"/>
      <c r="U724" s="198"/>
      <c r="V724" s="198"/>
      <c r="W724" s="198"/>
      <c r="X724" s="198"/>
      <c r="Y724" s="198"/>
      <c r="Z724" s="198"/>
      <c r="AA724" s="198"/>
      <c r="AB724" s="198"/>
      <c r="AC724" s="198"/>
      <c r="AD724" s="198"/>
      <c r="AE724" s="198"/>
      <c r="AF724" s="198"/>
      <c r="AG724" s="198"/>
      <c r="AH724" s="198"/>
      <c r="AI724" s="198"/>
      <c r="AJ724" s="198"/>
      <c r="AK724" s="198"/>
      <c r="AL724" s="198"/>
      <c r="AM724" s="198"/>
      <c r="AN724" s="198"/>
    </row>
    <row r="725" spans="2:40" ht="15.75" customHeight="1" x14ac:dyDescent="0.2">
      <c r="B725" s="200"/>
      <c r="C725" s="198"/>
      <c r="D725" s="198"/>
      <c r="E725" s="200"/>
      <c r="F725" s="200"/>
      <c r="G725" s="200"/>
      <c r="H725" s="200"/>
      <c r="I725" s="200"/>
      <c r="J725" s="200"/>
      <c r="K725" s="198"/>
      <c r="L725" s="198"/>
      <c r="M725" s="198"/>
      <c r="N725" s="198"/>
      <c r="O725" s="198"/>
      <c r="P725" s="198"/>
      <c r="Q725" s="198"/>
      <c r="R725" s="198"/>
      <c r="S725" s="198"/>
      <c r="T725" s="198"/>
      <c r="U725" s="198"/>
      <c r="V725" s="198"/>
      <c r="W725" s="198"/>
      <c r="X725" s="198"/>
      <c r="Y725" s="198"/>
      <c r="Z725" s="198"/>
      <c r="AA725" s="198"/>
      <c r="AB725" s="198"/>
      <c r="AC725" s="198"/>
      <c r="AD725" s="198"/>
      <c r="AE725" s="198"/>
      <c r="AF725" s="198"/>
      <c r="AG725" s="198"/>
      <c r="AH725" s="198"/>
      <c r="AI725" s="198"/>
      <c r="AJ725" s="198"/>
      <c r="AK725" s="198"/>
      <c r="AL725" s="198"/>
      <c r="AM725" s="198"/>
      <c r="AN725" s="198"/>
    </row>
    <row r="726" spans="2:40" ht="15.75" customHeight="1" x14ac:dyDescent="0.2">
      <c r="B726" s="200"/>
      <c r="C726" s="198"/>
      <c r="D726" s="198"/>
      <c r="E726" s="200"/>
      <c r="F726" s="200"/>
      <c r="G726" s="200"/>
      <c r="H726" s="200"/>
      <c r="I726" s="200"/>
      <c r="J726" s="200"/>
      <c r="K726" s="198"/>
      <c r="L726" s="198"/>
      <c r="M726" s="198"/>
      <c r="N726" s="198"/>
      <c r="O726" s="198"/>
      <c r="P726" s="198"/>
      <c r="Q726" s="198"/>
      <c r="R726" s="198"/>
      <c r="S726" s="198"/>
      <c r="T726" s="198"/>
      <c r="U726" s="198"/>
      <c r="V726" s="198"/>
      <c r="W726" s="198"/>
      <c r="X726" s="198"/>
      <c r="Y726" s="198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  <c r="AL726" s="198"/>
      <c r="AM726" s="198"/>
      <c r="AN726" s="198"/>
    </row>
    <row r="727" spans="2:40" ht="15.75" customHeight="1" x14ac:dyDescent="0.2">
      <c r="B727" s="200"/>
      <c r="C727" s="198"/>
      <c r="D727" s="198"/>
      <c r="E727" s="200"/>
      <c r="F727" s="200"/>
      <c r="G727" s="200"/>
      <c r="H727" s="200"/>
      <c r="I727" s="200"/>
      <c r="J727" s="200"/>
      <c r="K727" s="198"/>
      <c r="L727" s="198"/>
      <c r="M727" s="198"/>
      <c r="N727" s="198"/>
      <c r="O727" s="198"/>
      <c r="P727" s="198"/>
      <c r="Q727" s="198"/>
      <c r="R727" s="198"/>
      <c r="S727" s="198"/>
      <c r="T727" s="198"/>
      <c r="U727" s="198"/>
      <c r="V727" s="198"/>
      <c r="W727" s="198"/>
      <c r="X727" s="198"/>
      <c r="Y727" s="198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  <c r="AL727" s="198"/>
      <c r="AM727" s="198"/>
      <c r="AN727" s="198"/>
    </row>
    <row r="728" spans="2:40" ht="15.75" customHeight="1" x14ac:dyDescent="0.2">
      <c r="B728" s="200"/>
      <c r="C728" s="198"/>
      <c r="D728" s="198"/>
      <c r="E728" s="200"/>
      <c r="F728" s="200"/>
      <c r="G728" s="200"/>
      <c r="H728" s="200"/>
      <c r="I728" s="200"/>
      <c r="J728" s="200"/>
      <c r="K728" s="198"/>
      <c r="L728" s="198"/>
      <c r="M728" s="198"/>
      <c r="N728" s="198"/>
      <c r="O728" s="198"/>
      <c r="P728" s="198"/>
      <c r="Q728" s="198"/>
      <c r="R728" s="198"/>
      <c r="S728" s="198"/>
      <c r="T728" s="198"/>
      <c r="U728" s="198"/>
      <c r="V728" s="198"/>
      <c r="W728" s="198"/>
      <c r="X728" s="198"/>
      <c r="Y728" s="198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  <c r="AL728" s="198"/>
      <c r="AM728" s="198"/>
      <c r="AN728" s="198"/>
    </row>
    <row r="729" spans="2:40" ht="15.75" customHeight="1" x14ac:dyDescent="0.2">
      <c r="B729" s="200"/>
      <c r="C729" s="198"/>
      <c r="D729" s="198"/>
      <c r="E729" s="200"/>
      <c r="F729" s="200"/>
      <c r="G729" s="200"/>
      <c r="H729" s="200"/>
      <c r="I729" s="200"/>
      <c r="J729" s="200"/>
      <c r="K729" s="198"/>
      <c r="L729" s="198"/>
      <c r="M729" s="198"/>
      <c r="N729" s="198"/>
      <c r="O729" s="198"/>
      <c r="P729" s="198"/>
      <c r="Q729" s="198"/>
      <c r="R729" s="198"/>
      <c r="S729" s="198"/>
      <c r="T729" s="198"/>
      <c r="U729" s="198"/>
      <c r="V729" s="198"/>
      <c r="W729" s="198"/>
      <c r="X729" s="198"/>
      <c r="Y729" s="198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  <c r="AL729" s="198"/>
      <c r="AM729" s="198"/>
      <c r="AN729" s="198"/>
    </row>
    <row r="730" spans="2:40" ht="15.75" customHeight="1" x14ac:dyDescent="0.2">
      <c r="B730" s="200"/>
      <c r="C730" s="198"/>
      <c r="D730" s="198"/>
      <c r="E730" s="200"/>
      <c r="F730" s="200"/>
      <c r="G730" s="200"/>
      <c r="H730" s="200"/>
      <c r="I730" s="200"/>
      <c r="J730" s="200"/>
      <c r="K730" s="198"/>
      <c r="L730" s="198"/>
      <c r="M730" s="198"/>
      <c r="N730" s="198"/>
      <c r="O730" s="198"/>
      <c r="P730" s="198"/>
      <c r="Q730" s="198"/>
      <c r="R730" s="198"/>
      <c r="S730" s="198"/>
      <c r="T730" s="198"/>
      <c r="U730" s="198"/>
      <c r="V730" s="198"/>
      <c r="W730" s="198"/>
      <c r="X730" s="198"/>
      <c r="Y730" s="198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  <c r="AL730" s="198"/>
      <c r="AM730" s="198"/>
      <c r="AN730" s="198"/>
    </row>
    <row r="731" spans="2:40" ht="15.75" customHeight="1" x14ac:dyDescent="0.2">
      <c r="B731" s="200"/>
      <c r="C731" s="198"/>
      <c r="D731" s="198"/>
      <c r="E731" s="200"/>
      <c r="F731" s="200"/>
      <c r="G731" s="200"/>
      <c r="H731" s="200"/>
      <c r="I731" s="200"/>
      <c r="J731" s="200"/>
      <c r="K731" s="198"/>
      <c r="L731" s="198"/>
      <c r="M731" s="198"/>
      <c r="N731" s="198"/>
      <c r="O731" s="198"/>
      <c r="P731" s="198"/>
      <c r="Q731" s="198"/>
      <c r="R731" s="198"/>
      <c r="S731" s="198"/>
      <c r="T731" s="198"/>
      <c r="U731" s="198"/>
      <c r="V731" s="198"/>
      <c r="W731" s="198"/>
      <c r="X731" s="198"/>
      <c r="Y731" s="198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  <c r="AL731" s="198"/>
      <c r="AM731" s="198"/>
      <c r="AN731" s="198"/>
    </row>
    <row r="732" spans="2:40" ht="15.75" customHeight="1" x14ac:dyDescent="0.2">
      <c r="B732" s="200"/>
      <c r="C732" s="198"/>
      <c r="D732" s="198"/>
      <c r="E732" s="200"/>
      <c r="F732" s="200"/>
      <c r="G732" s="200"/>
      <c r="H732" s="200"/>
      <c r="I732" s="200"/>
      <c r="J732" s="200"/>
      <c r="K732" s="198"/>
      <c r="L732" s="198"/>
      <c r="M732" s="198"/>
      <c r="N732" s="198"/>
      <c r="O732" s="198"/>
      <c r="P732" s="198"/>
      <c r="Q732" s="198"/>
      <c r="R732" s="198"/>
      <c r="S732" s="198"/>
      <c r="T732" s="198"/>
      <c r="U732" s="198"/>
      <c r="V732" s="198"/>
      <c r="W732" s="198"/>
      <c r="X732" s="198"/>
      <c r="Y732" s="198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  <c r="AL732" s="198"/>
      <c r="AM732" s="198"/>
      <c r="AN732" s="198"/>
    </row>
    <row r="733" spans="2:40" ht="15.75" customHeight="1" x14ac:dyDescent="0.2">
      <c r="B733" s="200"/>
      <c r="C733" s="198"/>
      <c r="D733" s="198"/>
      <c r="E733" s="200"/>
      <c r="F733" s="200"/>
      <c r="G733" s="200"/>
      <c r="H733" s="200"/>
      <c r="I733" s="200"/>
      <c r="J733" s="200"/>
      <c r="K733" s="198"/>
      <c r="L733" s="198"/>
      <c r="M733" s="198"/>
      <c r="N733" s="198"/>
      <c r="O733" s="198"/>
      <c r="P733" s="198"/>
      <c r="Q733" s="198"/>
      <c r="R733" s="198"/>
      <c r="S733" s="198"/>
      <c r="T733" s="198"/>
      <c r="U733" s="198"/>
      <c r="V733" s="198"/>
      <c r="W733" s="198"/>
      <c r="X733" s="198"/>
      <c r="Y733" s="198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  <c r="AL733" s="198"/>
      <c r="AM733" s="198"/>
      <c r="AN733" s="198"/>
    </row>
    <row r="734" spans="2:40" ht="15.75" customHeight="1" x14ac:dyDescent="0.2">
      <c r="B734" s="200"/>
      <c r="C734" s="198"/>
      <c r="D734" s="198"/>
      <c r="E734" s="200"/>
      <c r="F734" s="200"/>
      <c r="G734" s="200"/>
      <c r="H734" s="200"/>
      <c r="I734" s="200"/>
      <c r="J734" s="200"/>
      <c r="K734" s="198"/>
      <c r="L734" s="198"/>
      <c r="M734" s="198"/>
      <c r="N734" s="198"/>
      <c r="O734" s="198"/>
      <c r="P734" s="198"/>
      <c r="Q734" s="198"/>
      <c r="R734" s="198"/>
      <c r="S734" s="198"/>
      <c r="T734" s="198"/>
      <c r="U734" s="198"/>
      <c r="V734" s="198"/>
      <c r="W734" s="198"/>
      <c r="X734" s="198"/>
      <c r="Y734" s="198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  <c r="AL734" s="198"/>
      <c r="AM734" s="198"/>
      <c r="AN734" s="198"/>
    </row>
    <row r="735" spans="2:40" ht="15.75" customHeight="1" x14ac:dyDescent="0.2">
      <c r="B735" s="200"/>
      <c r="C735" s="198"/>
      <c r="D735" s="198"/>
      <c r="E735" s="200"/>
      <c r="F735" s="200"/>
      <c r="G735" s="200"/>
      <c r="H735" s="200"/>
      <c r="I735" s="200"/>
      <c r="J735" s="200"/>
      <c r="K735" s="198"/>
      <c r="L735" s="198"/>
      <c r="M735" s="198"/>
      <c r="N735" s="198"/>
      <c r="O735" s="198"/>
      <c r="P735" s="198"/>
      <c r="Q735" s="198"/>
      <c r="R735" s="198"/>
      <c r="S735" s="198"/>
      <c r="T735" s="198"/>
      <c r="U735" s="198"/>
      <c r="V735" s="198"/>
      <c r="W735" s="198"/>
      <c r="X735" s="198"/>
      <c r="Y735" s="198"/>
      <c r="Z735" s="198"/>
      <c r="AA735" s="198"/>
      <c r="AB735" s="198"/>
      <c r="AC735" s="198"/>
      <c r="AD735" s="198"/>
      <c r="AE735" s="198"/>
      <c r="AF735" s="198"/>
      <c r="AG735" s="198"/>
      <c r="AH735" s="198"/>
      <c r="AI735" s="198"/>
      <c r="AJ735" s="198"/>
      <c r="AK735" s="198"/>
      <c r="AL735" s="198"/>
      <c r="AM735" s="198"/>
      <c r="AN735" s="198"/>
    </row>
    <row r="736" spans="2:40" ht="15.75" customHeight="1" x14ac:dyDescent="0.2">
      <c r="B736" s="200"/>
      <c r="C736" s="198"/>
      <c r="D736" s="198"/>
      <c r="E736" s="200"/>
      <c r="F736" s="200"/>
      <c r="G736" s="200"/>
      <c r="H736" s="200"/>
      <c r="I736" s="200"/>
      <c r="J736" s="200"/>
      <c r="K736" s="198"/>
      <c r="L736" s="198"/>
      <c r="M736" s="198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8"/>
      <c r="AA736" s="198"/>
      <c r="AB736" s="198"/>
      <c r="AC736" s="198"/>
      <c r="AD736" s="198"/>
      <c r="AE736" s="198"/>
      <c r="AF736" s="198"/>
      <c r="AG736" s="198"/>
      <c r="AH736" s="198"/>
      <c r="AI736" s="198"/>
      <c r="AJ736" s="198"/>
      <c r="AK736" s="198"/>
      <c r="AL736" s="198"/>
      <c r="AM736" s="198"/>
      <c r="AN736" s="198"/>
    </row>
    <row r="737" spans="2:40" ht="15.75" customHeight="1" x14ac:dyDescent="0.2">
      <c r="B737" s="200"/>
      <c r="C737" s="198"/>
      <c r="D737" s="198"/>
      <c r="E737" s="200"/>
      <c r="F737" s="200"/>
      <c r="G737" s="200"/>
      <c r="H737" s="200"/>
      <c r="I737" s="200"/>
      <c r="J737" s="200"/>
      <c r="K737" s="198"/>
      <c r="L737" s="198"/>
      <c r="M737" s="198"/>
      <c r="N737" s="198"/>
      <c r="O737" s="198"/>
      <c r="P737" s="198"/>
      <c r="Q737" s="198"/>
      <c r="R737" s="198"/>
      <c r="S737" s="198"/>
      <c r="T737" s="198"/>
      <c r="U737" s="198"/>
      <c r="V737" s="198"/>
      <c r="W737" s="198"/>
      <c r="X737" s="198"/>
      <c r="Y737" s="198"/>
      <c r="Z737" s="198"/>
      <c r="AA737" s="198"/>
      <c r="AB737" s="198"/>
      <c r="AC737" s="198"/>
      <c r="AD737" s="198"/>
      <c r="AE737" s="198"/>
      <c r="AF737" s="198"/>
      <c r="AG737" s="198"/>
      <c r="AH737" s="198"/>
      <c r="AI737" s="198"/>
      <c r="AJ737" s="198"/>
      <c r="AK737" s="198"/>
      <c r="AL737" s="198"/>
      <c r="AM737" s="198"/>
      <c r="AN737" s="198"/>
    </row>
    <row r="738" spans="2:40" ht="15.75" customHeight="1" x14ac:dyDescent="0.2">
      <c r="B738" s="200"/>
      <c r="C738" s="198"/>
      <c r="D738" s="198"/>
      <c r="E738" s="200"/>
      <c r="F738" s="200"/>
      <c r="G738" s="200"/>
      <c r="H738" s="200"/>
      <c r="I738" s="200"/>
      <c r="J738" s="200"/>
      <c r="K738" s="198"/>
      <c r="L738" s="198"/>
      <c r="M738" s="198"/>
      <c r="N738" s="198"/>
      <c r="O738" s="198"/>
      <c r="P738" s="198"/>
      <c r="Q738" s="198"/>
      <c r="R738" s="198"/>
      <c r="S738" s="198"/>
      <c r="T738" s="198"/>
      <c r="U738" s="198"/>
      <c r="V738" s="198"/>
      <c r="W738" s="198"/>
      <c r="X738" s="198"/>
      <c r="Y738" s="198"/>
      <c r="Z738" s="198"/>
      <c r="AA738" s="198"/>
      <c r="AB738" s="198"/>
      <c r="AC738" s="198"/>
      <c r="AD738" s="198"/>
      <c r="AE738" s="198"/>
      <c r="AF738" s="198"/>
      <c r="AG738" s="198"/>
      <c r="AH738" s="198"/>
      <c r="AI738" s="198"/>
      <c r="AJ738" s="198"/>
      <c r="AK738" s="198"/>
      <c r="AL738" s="198"/>
      <c r="AM738" s="198"/>
      <c r="AN738" s="198"/>
    </row>
    <row r="739" spans="2:40" ht="15.75" customHeight="1" x14ac:dyDescent="0.2">
      <c r="B739" s="200"/>
      <c r="C739" s="198"/>
      <c r="D739" s="198"/>
      <c r="E739" s="200"/>
      <c r="F739" s="200"/>
      <c r="G739" s="200"/>
      <c r="H739" s="200"/>
      <c r="I739" s="200"/>
      <c r="J739" s="200"/>
      <c r="K739" s="198"/>
      <c r="L739" s="198"/>
      <c r="M739" s="198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  <c r="AL739" s="198"/>
      <c r="AM739" s="198"/>
      <c r="AN739" s="198"/>
    </row>
    <row r="740" spans="2:40" ht="15.75" customHeight="1" x14ac:dyDescent="0.2">
      <c r="B740" s="200"/>
      <c r="C740" s="198"/>
      <c r="D740" s="198"/>
      <c r="E740" s="200"/>
      <c r="F740" s="200"/>
      <c r="G740" s="200"/>
      <c r="H740" s="200"/>
      <c r="I740" s="200"/>
      <c r="J740" s="200"/>
      <c r="K740" s="198"/>
      <c r="L740" s="198"/>
      <c r="M740" s="198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  <c r="AL740" s="198"/>
      <c r="AM740" s="198"/>
      <c r="AN740" s="198"/>
    </row>
    <row r="741" spans="2:40" ht="15.75" customHeight="1" x14ac:dyDescent="0.2">
      <c r="B741" s="200"/>
      <c r="C741" s="198"/>
      <c r="D741" s="198"/>
      <c r="E741" s="200"/>
      <c r="F741" s="200"/>
      <c r="G741" s="200"/>
      <c r="H741" s="200"/>
      <c r="I741" s="200"/>
      <c r="J741" s="200"/>
      <c r="K741" s="198"/>
      <c r="L741" s="198"/>
      <c r="M741" s="198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  <c r="AL741" s="198"/>
      <c r="AM741" s="198"/>
      <c r="AN741" s="198"/>
    </row>
    <row r="742" spans="2:40" ht="15.75" customHeight="1" x14ac:dyDescent="0.2">
      <c r="B742" s="200"/>
      <c r="C742" s="198"/>
      <c r="D742" s="198"/>
      <c r="E742" s="200"/>
      <c r="F742" s="200"/>
      <c r="G742" s="200"/>
      <c r="H742" s="200"/>
      <c r="I742" s="200"/>
      <c r="J742" s="200"/>
      <c r="K742" s="198"/>
      <c r="L742" s="198"/>
      <c r="M742" s="198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  <c r="AL742" s="198"/>
      <c r="AM742" s="198"/>
      <c r="AN742" s="198"/>
    </row>
    <row r="743" spans="2:40" ht="15.75" customHeight="1" x14ac:dyDescent="0.2">
      <c r="B743" s="200"/>
      <c r="C743" s="198"/>
      <c r="D743" s="198"/>
      <c r="E743" s="200"/>
      <c r="F743" s="200"/>
      <c r="G743" s="200"/>
      <c r="H743" s="200"/>
      <c r="I743" s="200"/>
      <c r="J743" s="200"/>
      <c r="K743" s="198"/>
      <c r="L743" s="198"/>
      <c r="M743" s="198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  <c r="AL743" s="198"/>
      <c r="AM743" s="198"/>
      <c r="AN743" s="198"/>
    </row>
    <row r="744" spans="2:40" ht="15.75" customHeight="1" x14ac:dyDescent="0.2">
      <c r="B744" s="200"/>
      <c r="C744" s="198"/>
      <c r="D744" s="198"/>
      <c r="E744" s="200"/>
      <c r="F744" s="200"/>
      <c r="G744" s="200"/>
      <c r="H744" s="200"/>
      <c r="I744" s="200"/>
      <c r="J744" s="200"/>
      <c r="K744" s="198"/>
      <c r="L744" s="198"/>
      <c r="M744" s="198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</row>
    <row r="745" spans="2:40" ht="15.75" customHeight="1" x14ac:dyDescent="0.2">
      <c r="B745" s="200"/>
      <c r="C745" s="198"/>
      <c r="D745" s="198"/>
      <c r="E745" s="200"/>
      <c r="F745" s="200"/>
      <c r="G745" s="200"/>
      <c r="H745" s="200"/>
      <c r="I745" s="200"/>
      <c r="J745" s="200"/>
      <c r="K745" s="198"/>
      <c r="L745" s="198"/>
      <c r="M745" s="198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</row>
    <row r="746" spans="2:40" ht="15.75" customHeight="1" x14ac:dyDescent="0.2">
      <c r="B746" s="200"/>
      <c r="C746" s="198"/>
      <c r="D746" s="198"/>
      <c r="E746" s="200"/>
      <c r="F746" s="200"/>
      <c r="G746" s="200"/>
      <c r="H746" s="200"/>
      <c r="I746" s="200"/>
      <c r="J746" s="200"/>
      <c r="K746" s="198"/>
      <c r="L746" s="198"/>
      <c r="M746" s="198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</row>
    <row r="747" spans="2:40" ht="15.75" customHeight="1" x14ac:dyDescent="0.2">
      <c r="B747" s="200"/>
      <c r="C747" s="198"/>
      <c r="D747" s="198"/>
      <c r="E747" s="200"/>
      <c r="F747" s="200"/>
      <c r="G747" s="200"/>
      <c r="H747" s="200"/>
      <c r="I747" s="200"/>
      <c r="J747" s="200"/>
      <c r="K747" s="198"/>
      <c r="L747" s="198"/>
      <c r="M747" s="198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</row>
    <row r="748" spans="2:40" ht="15.75" customHeight="1" x14ac:dyDescent="0.2">
      <c r="B748" s="200"/>
      <c r="C748" s="198"/>
      <c r="D748" s="198"/>
      <c r="E748" s="200"/>
      <c r="F748" s="200"/>
      <c r="G748" s="200"/>
      <c r="H748" s="200"/>
      <c r="I748" s="200"/>
      <c r="J748" s="200"/>
      <c r="K748" s="198"/>
      <c r="L748" s="198"/>
      <c r="M748" s="198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</row>
    <row r="749" spans="2:40" ht="15.75" customHeight="1" x14ac:dyDescent="0.2">
      <c r="B749" s="200"/>
      <c r="C749" s="198"/>
      <c r="D749" s="198"/>
      <c r="E749" s="200"/>
      <c r="F749" s="200"/>
      <c r="G749" s="200"/>
      <c r="H749" s="200"/>
      <c r="I749" s="200"/>
      <c r="J749" s="200"/>
      <c r="K749" s="198"/>
      <c r="L749" s="198"/>
      <c r="M749" s="198"/>
      <c r="N749" s="198"/>
      <c r="O749" s="198"/>
      <c r="P749" s="198"/>
      <c r="Q749" s="198"/>
      <c r="R749" s="198"/>
      <c r="S749" s="198"/>
      <c r="T749" s="198"/>
      <c r="U749" s="198"/>
      <c r="V749" s="198"/>
      <c r="W749" s="198"/>
      <c r="X749" s="198"/>
      <c r="Y749" s="198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</row>
    <row r="750" spans="2:40" ht="15.75" customHeight="1" x14ac:dyDescent="0.2">
      <c r="B750" s="200"/>
      <c r="C750" s="198"/>
      <c r="D750" s="198"/>
      <c r="E750" s="200"/>
      <c r="F750" s="200"/>
      <c r="G750" s="200"/>
      <c r="H750" s="200"/>
      <c r="I750" s="200"/>
      <c r="J750" s="200"/>
      <c r="K750" s="198"/>
      <c r="L750" s="198"/>
      <c r="M750" s="198"/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</row>
    <row r="751" spans="2:40" ht="15.75" customHeight="1" x14ac:dyDescent="0.2">
      <c r="B751" s="200"/>
      <c r="C751" s="198"/>
      <c r="D751" s="198"/>
      <c r="E751" s="200"/>
      <c r="F751" s="200"/>
      <c r="G751" s="200"/>
      <c r="H751" s="200"/>
      <c r="I751" s="200"/>
      <c r="J751" s="200"/>
      <c r="K751" s="198"/>
      <c r="L751" s="198"/>
      <c r="M751" s="198"/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</row>
    <row r="752" spans="2:40" ht="15.75" customHeight="1" x14ac:dyDescent="0.2">
      <c r="B752" s="200"/>
      <c r="C752" s="198"/>
      <c r="D752" s="198"/>
      <c r="E752" s="200"/>
      <c r="F752" s="200"/>
      <c r="G752" s="200"/>
      <c r="H752" s="200"/>
      <c r="I752" s="200"/>
      <c r="J752" s="200"/>
      <c r="K752" s="198"/>
      <c r="L752" s="198"/>
      <c r="M752" s="198"/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</row>
    <row r="753" spans="2:40" ht="15.75" customHeight="1" x14ac:dyDescent="0.2">
      <c r="B753" s="200"/>
      <c r="C753" s="198"/>
      <c r="D753" s="198"/>
      <c r="E753" s="200"/>
      <c r="F753" s="200"/>
      <c r="G753" s="200"/>
      <c r="H753" s="200"/>
      <c r="I753" s="200"/>
      <c r="J753" s="200"/>
      <c r="K753" s="198"/>
      <c r="L753" s="198"/>
      <c r="M753" s="198"/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8"/>
      <c r="AA753" s="198"/>
      <c r="AB753" s="198"/>
      <c r="AC753" s="198"/>
      <c r="AD753" s="198"/>
      <c r="AE753" s="198"/>
      <c r="AF753" s="198"/>
      <c r="AG753" s="198"/>
      <c r="AH753" s="198"/>
      <c r="AI753" s="198"/>
      <c r="AJ753" s="198"/>
      <c r="AK753" s="198"/>
      <c r="AL753" s="198"/>
      <c r="AM753" s="198"/>
      <c r="AN753" s="198"/>
    </row>
    <row r="754" spans="2:40" ht="15.75" customHeight="1" x14ac:dyDescent="0.2">
      <c r="B754" s="200"/>
      <c r="C754" s="198"/>
      <c r="D754" s="198"/>
      <c r="E754" s="200"/>
      <c r="F754" s="200"/>
      <c r="G754" s="200"/>
      <c r="H754" s="200"/>
      <c r="I754" s="200"/>
      <c r="J754" s="200"/>
      <c r="K754" s="198"/>
      <c r="L754" s="198"/>
      <c r="M754" s="198"/>
      <c r="N754" s="198"/>
      <c r="O754" s="198"/>
      <c r="P754" s="198"/>
      <c r="Q754" s="198"/>
      <c r="R754" s="198"/>
      <c r="S754" s="198"/>
      <c r="T754" s="198"/>
      <c r="U754" s="198"/>
      <c r="V754" s="198"/>
      <c r="W754" s="198"/>
      <c r="X754" s="198"/>
      <c r="Y754" s="198"/>
      <c r="Z754" s="198"/>
      <c r="AA754" s="198"/>
      <c r="AB754" s="198"/>
      <c r="AC754" s="198"/>
      <c r="AD754" s="198"/>
      <c r="AE754" s="198"/>
      <c r="AF754" s="198"/>
      <c r="AG754" s="198"/>
      <c r="AH754" s="198"/>
      <c r="AI754" s="198"/>
      <c r="AJ754" s="198"/>
      <c r="AK754" s="198"/>
      <c r="AL754" s="198"/>
      <c r="AM754" s="198"/>
      <c r="AN754" s="198"/>
    </row>
    <row r="755" spans="2:40" ht="15.75" customHeight="1" x14ac:dyDescent="0.2">
      <c r="B755" s="200"/>
      <c r="C755" s="198"/>
      <c r="D755" s="198"/>
      <c r="E755" s="200"/>
      <c r="F755" s="200"/>
      <c r="G755" s="200"/>
      <c r="H755" s="200"/>
      <c r="I755" s="200"/>
      <c r="J755" s="200"/>
      <c r="K755" s="198"/>
      <c r="L755" s="198"/>
      <c r="M755" s="198"/>
      <c r="N755" s="198"/>
      <c r="O755" s="198"/>
      <c r="P755" s="198"/>
      <c r="Q755" s="198"/>
      <c r="R755" s="198"/>
      <c r="S755" s="198"/>
      <c r="T755" s="198"/>
      <c r="U755" s="198"/>
      <c r="V755" s="198"/>
      <c r="W755" s="198"/>
      <c r="X755" s="198"/>
      <c r="Y755" s="198"/>
      <c r="Z755" s="198"/>
      <c r="AA755" s="198"/>
      <c r="AB755" s="198"/>
      <c r="AC755" s="198"/>
      <c r="AD755" s="198"/>
      <c r="AE755" s="198"/>
      <c r="AF755" s="198"/>
      <c r="AG755" s="198"/>
      <c r="AH755" s="198"/>
      <c r="AI755" s="198"/>
      <c r="AJ755" s="198"/>
      <c r="AK755" s="198"/>
      <c r="AL755" s="198"/>
      <c r="AM755" s="198"/>
      <c r="AN755" s="198"/>
    </row>
    <row r="756" spans="2:40" ht="15.75" customHeight="1" x14ac:dyDescent="0.2">
      <c r="B756" s="200"/>
      <c r="C756" s="198"/>
      <c r="D756" s="198"/>
      <c r="E756" s="200"/>
      <c r="F756" s="200"/>
      <c r="G756" s="200"/>
      <c r="H756" s="200"/>
      <c r="I756" s="200"/>
      <c r="J756" s="200"/>
      <c r="K756" s="198"/>
      <c r="L756" s="198"/>
      <c r="M756" s="198"/>
      <c r="N756" s="198"/>
      <c r="O756" s="198"/>
      <c r="P756" s="198"/>
      <c r="Q756" s="198"/>
      <c r="R756" s="198"/>
      <c r="S756" s="198"/>
      <c r="T756" s="198"/>
      <c r="U756" s="198"/>
      <c r="V756" s="198"/>
      <c r="W756" s="198"/>
      <c r="X756" s="198"/>
      <c r="Y756" s="198"/>
      <c r="Z756" s="198"/>
      <c r="AA756" s="198"/>
      <c r="AB756" s="198"/>
      <c r="AC756" s="198"/>
      <c r="AD756" s="198"/>
      <c r="AE756" s="198"/>
      <c r="AF756" s="198"/>
      <c r="AG756" s="198"/>
      <c r="AH756" s="198"/>
      <c r="AI756" s="198"/>
      <c r="AJ756" s="198"/>
      <c r="AK756" s="198"/>
      <c r="AL756" s="198"/>
      <c r="AM756" s="198"/>
      <c r="AN756" s="198"/>
    </row>
    <row r="757" spans="2:40" ht="15.75" customHeight="1" x14ac:dyDescent="0.2">
      <c r="B757" s="200"/>
      <c r="C757" s="198"/>
      <c r="D757" s="198"/>
      <c r="E757" s="200"/>
      <c r="F757" s="200"/>
      <c r="G757" s="200"/>
      <c r="H757" s="200"/>
      <c r="I757" s="200"/>
      <c r="J757" s="200"/>
      <c r="K757" s="198"/>
      <c r="L757" s="198"/>
      <c r="M757" s="198"/>
      <c r="N757" s="198"/>
      <c r="O757" s="198"/>
      <c r="P757" s="198"/>
      <c r="Q757" s="198"/>
      <c r="R757" s="198"/>
      <c r="S757" s="198"/>
      <c r="T757" s="198"/>
      <c r="U757" s="198"/>
      <c r="V757" s="198"/>
      <c r="W757" s="198"/>
      <c r="X757" s="198"/>
      <c r="Y757" s="198"/>
      <c r="Z757" s="198"/>
      <c r="AA757" s="198"/>
      <c r="AB757" s="198"/>
      <c r="AC757" s="198"/>
      <c r="AD757" s="198"/>
      <c r="AE757" s="198"/>
      <c r="AF757" s="198"/>
      <c r="AG757" s="198"/>
      <c r="AH757" s="198"/>
      <c r="AI757" s="198"/>
      <c r="AJ757" s="198"/>
      <c r="AK757" s="198"/>
      <c r="AL757" s="198"/>
      <c r="AM757" s="198"/>
      <c r="AN757" s="198"/>
    </row>
    <row r="758" spans="2:40" ht="15.75" customHeight="1" x14ac:dyDescent="0.2">
      <c r="B758" s="200"/>
      <c r="C758" s="198"/>
      <c r="D758" s="198"/>
      <c r="E758" s="200"/>
      <c r="F758" s="200"/>
      <c r="G758" s="200"/>
      <c r="H758" s="200"/>
      <c r="I758" s="200"/>
      <c r="J758" s="200"/>
      <c r="K758" s="198"/>
      <c r="L758" s="198"/>
      <c r="M758" s="198"/>
      <c r="N758" s="198"/>
      <c r="O758" s="198"/>
      <c r="P758" s="198"/>
      <c r="Q758" s="198"/>
      <c r="R758" s="198"/>
      <c r="S758" s="198"/>
      <c r="T758" s="198"/>
      <c r="U758" s="198"/>
      <c r="V758" s="198"/>
      <c r="W758" s="198"/>
      <c r="X758" s="198"/>
      <c r="Y758" s="198"/>
      <c r="Z758" s="198"/>
      <c r="AA758" s="198"/>
      <c r="AB758" s="198"/>
      <c r="AC758" s="198"/>
      <c r="AD758" s="198"/>
      <c r="AE758" s="198"/>
      <c r="AF758" s="198"/>
      <c r="AG758" s="198"/>
      <c r="AH758" s="198"/>
      <c r="AI758" s="198"/>
      <c r="AJ758" s="198"/>
      <c r="AK758" s="198"/>
      <c r="AL758" s="198"/>
      <c r="AM758" s="198"/>
      <c r="AN758" s="198"/>
    </row>
    <row r="759" spans="2:40" ht="15.75" customHeight="1" x14ac:dyDescent="0.2">
      <c r="B759" s="200"/>
      <c r="C759" s="198"/>
      <c r="D759" s="198"/>
      <c r="E759" s="200"/>
      <c r="F759" s="200"/>
      <c r="G759" s="200"/>
      <c r="H759" s="200"/>
      <c r="I759" s="200"/>
      <c r="J759" s="200"/>
      <c r="K759" s="198"/>
      <c r="L759" s="198"/>
      <c r="M759" s="198"/>
      <c r="N759" s="198"/>
      <c r="O759" s="198"/>
      <c r="P759" s="198"/>
      <c r="Q759" s="198"/>
      <c r="R759" s="198"/>
      <c r="S759" s="198"/>
      <c r="T759" s="198"/>
      <c r="U759" s="198"/>
      <c r="V759" s="198"/>
      <c r="W759" s="198"/>
      <c r="X759" s="198"/>
      <c r="Y759" s="198"/>
      <c r="Z759" s="198"/>
      <c r="AA759" s="198"/>
      <c r="AB759" s="198"/>
      <c r="AC759" s="198"/>
      <c r="AD759" s="198"/>
      <c r="AE759" s="198"/>
      <c r="AF759" s="198"/>
      <c r="AG759" s="198"/>
      <c r="AH759" s="198"/>
      <c r="AI759" s="198"/>
      <c r="AJ759" s="198"/>
      <c r="AK759" s="198"/>
      <c r="AL759" s="198"/>
      <c r="AM759" s="198"/>
      <c r="AN759" s="198"/>
    </row>
    <row r="760" spans="2:40" ht="15.75" customHeight="1" x14ac:dyDescent="0.2">
      <c r="B760" s="200"/>
      <c r="C760" s="198"/>
      <c r="D760" s="198"/>
      <c r="E760" s="200"/>
      <c r="F760" s="200"/>
      <c r="G760" s="200"/>
      <c r="H760" s="200"/>
      <c r="I760" s="200"/>
      <c r="J760" s="200"/>
      <c r="K760" s="198"/>
      <c r="L760" s="198"/>
      <c r="M760" s="198"/>
      <c r="N760" s="198"/>
      <c r="O760" s="198"/>
      <c r="P760" s="198"/>
      <c r="Q760" s="198"/>
      <c r="R760" s="198"/>
      <c r="S760" s="198"/>
      <c r="T760" s="198"/>
      <c r="U760" s="198"/>
      <c r="V760" s="198"/>
      <c r="W760" s="198"/>
      <c r="X760" s="198"/>
      <c r="Y760" s="198"/>
      <c r="Z760" s="198"/>
      <c r="AA760" s="198"/>
      <c r="AB760" s="198"/>
      <c r="AC760" s="198"/>
      <c r="AD760" s="198"/>
      <c r="AE760" s="198"/>
      <c r="AF760" s="198"/>
      <c r="AG760" s="198"/>
      <c r="AH760" s="198"/>
      <c r="AI760" s="198"/>
      <c r="AJ760" s="198"/>
      <c r="AK760" s="198"/>
      <c r="AL760" s="198"/>
      <c r="AM760" s="198"/>
      <c r="AN760" s="198"/>
    </row>
    <row r="761" spans="2:40" ht="15.75" customHeight="1" x14ac:dyDescent="0.2">
      <c r="B761" s="200"/>
      <c r="C761" s="198"/>
      <c r="D761" s="198"/>
      <c r="E761" s="200"/>
      <c r="F761" s="200"/>
      <c r="G761" s="200"/>
      <c r="H761" s="200"/>
      <c r="I761" s="200"/>
      <c r="J761" s="200"/>
      <c r="K761" s="198"/>
      <c r="L761" s="198"/>
      <c r="M761" s="198"/>
      <c r="N761" s="198"/>
      <c r="O761" s="198"/>
      <c r="P761" s="198"/>
      <c r="Q761" s="198"/>
      <c r="R761" s="198"/>
      <c r="S761" s="198"/>
      <c r="T761" s="198"/>
      <c r="U761" s="198"/>
      <c r="V761" s="198"/>
      <c r="W761" s="198"/>
      <c r="X761" s="198"/>
      <c r="Y761" s="198"/>
      <c r="Z761" s="198"/>
      <c r="AA761" s="198"/>
      <c r="AB761" s="198"/>
      <c r="AC761" s="198"/>
      <c r="AD761" s="198"/>
      <c r="AE761" s="198"/>
      <c r="AF761" s="198"/>
      <c r="AG761" s="198"/>
      <c r="AH761" s="198"/>
      <c r="AI761" s="198"/>
      <c r="AJ761" s="198"/>
      <c r="AK761" s="198"/>
      <c r="AL761" s="198"/>
      <c r="AM761" s="198"/>
      <c r="AN761" s="198"/>
    </row>
    <row r="762" spans="2:40" ht="15.75" customHeight="1" x14ac:dyDescent="0.2">
      <c r="B762" s="200"/>
      <c r="C762" s="198"/>
      <c r="D762" s="198"/>
      <c r="E762" s="200"/>
      <c r="F762" s="200"/>
      <c r="G762" s="200"/>
      <c r="H762" s="200"/>
      <c r="I762" s="200"/>
      <c r="J762" s="200"/>
      <c r="K762" s="198"/>
      <c r="L762" s="198"/>
      <c r="M762" s="198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  <c r="AL762" s="198"/>
      <c r="AM762" s="198"/>
      <c r="AN762" s="198"/>
    </row>
    <row r="763" spans="2:40" ht="15.75" customHeight="1" x14ac:dyDescent="0.2">
      <c r="B763" s="200"/>
      <c r="C763" s="198"/>
      <c r="D763" s="198"/>
      <c r="E763" s="200"/>
      <c r="F763" s="200"/>
      <c r="G763" s="200"/>
      <c r="H763" s="200"/>
      <c r="I763" s="200"/>
      <c r="J763" s="200"/>
      <c r="K763" s="198"/>
      <c r="L763" s="198"/>
      <c r="M763" s="198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</row>
    <row r="764" spans="2:40" ht="15.75" customHeight="1" x14ac:dyDescent="0.2">
      <c r="B764" s="200"/>
      <c r="C764" s="198"/>
      <c r="D764" s="198"/>
      <c r="E764" s="200"/>
      <c r="F764" s="200"/>
      <c r="G764" s="200"/>
      <c r="H764" s="200"/>
      <c r="I764" s="200"/>
      <c r="J764" s="200"/>
      <c r="K764" s="198"/>
      <c r="L764" s="198"/>
      <c r="M764" s="198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</row>
    <row r="765" spans="2:40" ht="15.75" customHeight="1" x14ac:dyDescent="0.2">
      <c r="B765" s="200"/>
      <c r="C765" s="198"/>
      <c r="D765" s="198"/>
      <c r="E765" s="200"/>
      <c r="F765" s="200"/>
      <c r="G765" s="200"/>
      <c r="H765" s="200"/>
      <c r="I765" s="200"/>
      <c r="J765" s="200"/>
      <c r="K765" s="198"/>
      <c r="L765" s="198"/>
      <c r="M765" s="198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</row>
    <row r="766" spans="2:40" ht="15.75" customHeight="1" x14ac:dyDescent="0.2">
      <c r="B766" s="200"/>
      <c r="C766" s="198"/>
      <c r="D766" s="198"/>
      <c r="E766" s="200"/>
      <c r="F766" s="200"/>
      <c r="G766" s="200"/>
      <c r="H766" s="200"/>
      <c r="I766" s="200"/>
      <c r="J766" s="200"/>
      <c r="K766" s="198"/>
      <c r="L766" s="198"/>
      <c r="M766" s="198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</row>
    <row r="767" spans="2:40" ht="15.75" customHeight="1" x14ac:dyDescent="0.2">
      <c r="B767" s="200"/>
      <c r="C767" s="198"/>
      <c r="D767" s="198"/>
      <c r="E767" s="200"/>
      <c r="F767" s="200"/>
      <c r="G767" s="200"/>
      <c r="H767" s="200"/>
      <c r="I767" s="200"/>
      <c r="J767" s="200"/>
      <c r="K767" s="198"/>
      <c r="L767" s="198"/>
      <c r="M767" s="198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  <c r="AL767" s="198"/>
      <c r="AM767" s="198"/>
      <c r="AN767" s="198"/>
    </row>
    <row r="768" spans="2:40" ht="15.75" customHeight="1" x14ac:dyDescent="0.2">
      <c r="B768" s="200"/>
      <c r="C768" s="198"/>
      <c r="D768" s="198"/>
      <c r="E768" s="200"/>
      <c r="F768" s="200"/>
      <c r="G768" s="200"/>
      <c r="H768" s="200"/>
      <c r="I768" s="200"/>
      <c r="J768" s="200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  <c r="AL768" s="198"/>
      <c r="AM768" s="198"/>
      <c r="AN768" s="198"/>
    </row>
    <row r="769" spans="2:40" ht="15.75" customHeight="1" x14ac:dyDescent="0.2">
      <c r="B769" s="200"/>
      <c r="C769" s="198"/>
      <c r="D769" s="198"/>
      <c r="E769" s="200"/>
      <c r="F769" s="200"/>
      <c r="G769" s="200"/>
      <c r="H769" s="200"/>
      <c r="I769" s="200"/>
      <c r="J769" s="200"/>
      <c r="K769" s="198"/>
      <c r="L769" s="198"/>
      <c r="M769" s="198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  <c r="AL769" s="198"/>
      <c r="AM769" s="198"/>
      <c r="AN769" s="198"/>
    </row>
    <row r="770" spans="2:40" ht="15.75" customHeight="1" x14ac:dyDescent="0.2">
      <c r="B770" s="200"/>
      <c r="C770" s="198"/>
      <c r="D770" s="198"/>
      <c r="E770" s="200"/>
      <c r="F770" s="200"/>
      <c r="G770" s="200"/>
      <c r="H770" s="200"/>
      <c r="I770" s="200"/>
      <c r="J770" s="200"/>
      <c r="K770" s="198"/>
      <c r="L770" s="198"/>
      <c r="M770" s="198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  <c r="AL770" s="198"/>
      <c r="AM770" s="198"/>
      <c r="AN770" s="198"/>
    </row>
    <row r="771" spans="2:40" ht="15.75" customHeight="1" x14ac:dyDescent="0.2">
      <c r="B771" s="200"/>
      <c r="C771" s="198"/>
      <c r="D771" s="198"/>
      <c r="E771" s="200"/>
      <c r="F771" s="200"/>
      <c r="G771" s="200"/>
      <c r="H771" s="200"/>
      <c r="I771" s="200"/>
      <c r="J771" s="200"/>
      <c r="K771" s="198"/>
      <c r="L771" s="198"/>
      <c r="M771" s="198"/>
      <c r="N771" s="198"/>
      <c r="O771" s="198"/>
      <c r="P771" s="198"/>
      <c r="Q771" s="198"/>
      <c r="R771" s="198"/>
      <c r="S771" s="198"/>
      <c r="T771" s="198"/>
      <c r="U771" s="198"/>
      <c r="V771" s="198"/>
      <c r="W771" s="198"/>
      <c r="X771" s="198"/>
      <c r="Y771" s="198"/>
      <c r="Z771" s="198"/>
      <c r="AA771" s="198"/>
      <c r="AB771" s="198"/>
      <c r="AC771" s="198"/>
      <c r="AD771" s="198"/>
      <c r="AE771" s="198"/>
      <c r="AF771" s="198"/>
      <c r="AG771" s="198"/>
      <c r="AH771" s="198"/>
      <c r="AI771" s="198"/>
      <c r="AJ771" s="198"/>
      <c r="AK771" s="198"/>
      <c r="AL771" s="198"/>
      <c r="AM771" s="198"/>
      <c r="AN771" s="198"/>
    </row>
    <row r="772" spans="2:40" ht="15.75" customHeight="1" x14ac:dyDescent="0.2">
      <c r="B772" s="200"/>
      <c r="C772" s="198"/>
      <c r="D772" s="198"/>
      <c r="E772" s="200"/>
      <c r="F772" s="200"/>
      <c r="G772" s="200"/>
      <c r="H772" s="200"/>
      <c r="I772" s="200"/>
      <c r="J772" s="200"/>
      <c r="K772" s="198"/>
      <c r="L772" s="198"/>
      <c r="M772" s="198"/>
      <c r="N772" s="198"/>
      <c r="O772" s="198"/>
      <c r="P772" s="198"/>
      <c r="Q772" s="198"/>
      <c r="R772" s="198"/>
      <c r="S772" s="198"/>
      <c r="T772" s="198"/>
      <c r="U772" s="198"/>
      <c r="V772" s="198"/>
      <c r="W772" s="198"/>
      <c r="X772" s="198"/>
      <c r="Y772" s="198"/>
      <c r="Z772" s="198"/>
      <c r="AA772" s="198"/>
      <c r="AB772" s="198"/>
      <c r="AC772" s="198"/>
      <c r="AD772" s="198"/>
      <c r="AE772" s="198"/>
      <c r="AF772" s="198"/>
      <c r="AG772" s="198"/>
      <c r="AH772" s="198"/>
      <c r="AI772" s="198"/>
      <c r="AJ772" s="198"/>
      <c r="AK772" s="198"/>
      <c r="AL772" s="198"/>
      <c r="AM772" s="198"/>
      <c r="AN772" s="198"/>
    </row>
    <row r="773" spans="2:40" ht="15.75" customHeight="1" x14ac:dyDescent="0.2">
      <c r="B773" s="200"/>
      <c r="C773" s="198"/>
      <c r="D773" s="198"/>
      <c r="E773" s="200"/>
      <c r="F773" s="200"/>
      <c r="G773" s="200"/>
      <c r="H773" s="200"/>
      <c r="I773" s="200"/>
      <c r="J773" s="200"/>
      <c r="K773" s="198"/>
      <c r="L773" s="198"/>
      <c r="M773" s="198"/>
      <c r="N773" s="198"/>
      <c r="O773" s="198"/>
      <c r="P773" s="198"/>
      <c r="Q773" s="198"/>
      <c r="R773" s="198"/>
      <c r="S773" s="198"/>
      <c r="T773" s="198"/>
      <c r="U773" s="198"/>
      <c r="V773" s="198"/>
      <c r="W773" s="198"/>
      <c r="X773" s="198"/>
      <c r="Y773" s="198"/>
      <c r="Z773" s="198"/>
      <c r="AA773" s="198"/>
      <c r="AB773" s="198"/>
      <c r="AC773" s="198"/>
      <c r="AD773" s="198"/>
      <c r="AE773" s="198"/>
      <c r="AF773" s="198"/>
      <c r="AG773" s="198"/>
      <c r="AH773" s="198"/>
      <c r="AI773" s="198"/>
      <c r="AJ773" s="198"/>
      <c r="AK773" s="198"/>
      <c r="AL773" s="198"/>
      <c r="AM773" s="198"/>
      <c r="AN773" s="198"/>
    </row>
    <row r="774" spans="2:40" ht="15.75" customHeight="1" x14ac:dyDescent="0.2">
      <c r="B774" s="200"/>
      <c r="C774" s="198"/>
      <c r="D774" s="198"/>
      <c r="E774" s="200"/>
      <c r="F774" s="200"/>
      <c r="G774" s="200"/>
      <c r="H774" s="200"/>
      <c r="I774" s="200"/>
      <c r="J774" s="200"/>
      <c r="K774" s="198"/>
      <c r="L774" s="198"/>
      <c r="M774" s="198"/>
      <c r="N774" s="198"/>
      <c r="O774" s="198"/>
      <c r="P774" s="198"/>
      <c r="Q774" s="198"/>
      <c r="R774" s="198"/>
      <c r="S774" s="198"/>
      <c r="T774" s="198"/>
      <c r="U774" s="198"/>
      <c r="V774" s="198"/>
      <c r="W774" s="198"/>
      <c r="X774" s="198"/>
      <c r="Y774" s="198"/>
      <c r="Z774" s="198"/>
      <c r="AA774" s="198"/>
      <c r="AB774" s="198"/>
      <c r="AC774" s="198"/>
      <c r="AD774" s="198"/>
      <c r="AE774" s="198"/>
      <c r="AF774" s="198"/>
      <c r="AG774" s="198"/>
      <c r="AH774" s="198"/>
      <c r="AI774" s="198"/>
      <c r="AJ774" s="198"/>
      <c r="AK774" s="198"/>
      <c r="AL774" s="198"/>
      <c r="AM774" s="198"/>
      <c r="AN774" s="198"/>
    </row>
    <row r="775" spans="2:40" ht="15.75" customHeight="1" x14ac:dyDescent="0.2">
      <c r="B775" s="200"/>
      <c r="C775" s="198"/>
      <c r="D775" s="198"/>
      <c r="E775" s="200"/>
      <c r="F775" s="200"/>
      <c r="G775" s="200"/>
      <c r="H775" s="200"/>
      <c r="I775" s="200"/>
      <c r="J775" s="200"/>
      <c r="K775" s="198"/>
      <c r="L775" s="198"/>
      <c r="M775" s="198"/>
      <c r="N775" s="198"/>
      <c r="O775" s="198"/>
      <c r="P775" s="198"/>
      <c r="Q775" s="198"/>
      <c r="R775" s="198"/>
      <c r="S775" s="198"/>
      <c r="T775" s="198"/>
      <c r="U775" s="198"/>
      <c r="V775" s="198"/>
      <c r="W775" s="198"/>
      <c r="X775" s="198"/>
      <c r="Y775" s="198"/>
      <c r="Z775" s="198"/>
      <c r="AA775" s="198"/>
      <c r="AB775" s="198"/>
      <c r="AC775" s="198"/>
      <c r="AD775" s="198"/>
      <c r="AE775" s="198"/>
      <c r="AF775" s="198"/>
      <c r="AG775" s="198"/>
      <c r="AH775" s="198"/>
      <c r="AI775" s="198"/>
      <c r="AJ775" s="198"/>
      <c r="AK775" s="198"/>
      <c r="AL775" s="198"/>
      <c r="AM775" s="198"/>
      <c r="AN775" s="198"/>
    </row>
    <row r="776" spans="2:40" ht="15.75" customHeight="1" x14ac:dyDescent="0.2">
      <c r="B776" s="200"/>
      <c r="C776" s="198"/>
      <c r="D776" s="198"/>
      <c r="E776" s="200"/>
      <c r="F776" s="200"/>
      <c r="G776" s="200"/>
      <c r="H776" s="200"/>
      <c r="I776" s="200"/>
      <c r="J776" s="200"/>
      <c r="K776" s="198"/>
      <c r="L776" s="198"/>
      <c r="M776" s="198"/>
      <c r="N776" s="198"/>
      <c r="O776" s="198"/>
      <c r="P776" s="198"/>
      <c r="Q776" s="198"/>
      <c r="R776" s="198"/>
      <c r="S776" s="198"/>
      <c r="T776" s="198"/>
      <c r="U776" s="198"/>
      <c r="V776" s="198"/>
      <c r="W776" s="198"/>
      <c r="X776" s="198"/>
      <c r="Y776" s="198"/>
      <c r="Z776" s="198"/>
      <c r="AA776" s="198"/>
      <c r="AB776" s="198"/>
      <c r="AC776" s="198"/>
      <c r="AD776" s="198"/>
      <c r="AE776" s="198"/>
      <c r="AF776" s="198"/>
      <c r="AG776" s="198"/>
      <c r="AH776" s="198"/>
      <c r="AI776" s="198"/>
      <c r="AJ776" s="198"/>
      <c r="AK776" s="198"/>
      <c r="AL776" s="198"/>
      <c r="AM776" s="198"/>
      <c r="AN776" s="198"/>
    </row>
    <row r="777" spans="2:40" ht="15.75" customHeight="1" x14ac:dyDescent="0.2">
      <c r="B777" s="200"/>
      <c r="C777" s="198"/>
      <c r="D777" s="198"/>
      <c r="E777" s="200"/>
      <c r="F777" s="200"/>
      <c r="G777" s="200"/>
      <c r="H777" s="200"/>
      <c r="I777" s="200"/>
      <c r="J777" s="200"/>
      <c r="K777" s="198"/>
      <c r="L777" s="198"/>
      <c r="M777" s="198"/>
      <c r="N777" s="198"/>
      <c r="O777" s="198"/>
      <c r="P777" s="198"/>
      <c r="Q777" s="198"/>
      <c r="R777" s="198"/>
      <c r="S777" s="198"/>
      <c r="T777" s="198"/>
      <c r="U777" s="198"/>
      <c r="V777" s="198"/>
      <c r="W777" s="198"/>
      <c r="X777" s="198"/>
      <c r="Y777" s="198"/>
      <c r="Z777" s="198"/>
      <c r="AA777" s="198"/>
      <c r="AB777" s="198"/>
      <c r="AC777" s="198"/>
      <c r="AD777" s="198"/>
      <c r="AE777" s="198"/>
      <c r="AF777" s="198"/>
      <c r="AG777" s="198"/>
      <c r="AH777" s="198"/>
      <c r="AI777" s="198"/>
      <c r="AJ777" s="198"/>
      <c r="AK777" s="198"/>
      <c r="AL777" s="198"/>
      <c r="AM777" s="198"/>
      <c r="AN777" s="198"/>
    </row>
  </sheetData>
  <autoFilter ref="B15:K697" xr:uid="{00000000-0009-0000-0000-000006000000}"/>
  <mergeCells count="258">
    <mergeCell ref="B693:B697"/>
    <mergeCell ref="C693:C697"/>
    <mergeCell ref="B678:B682"/>
    <mergeCell ref="C678:C682"/>
    <mergeCell ref="B683:B687"/>
    <mergeCell ref="C683:C687"/>
    <mergeCell ref="B688:B692"/>
    <mergeCell ref="C688:C692"/>
    <mergeCell ref="B663:B667"/>
    <mergeCell ref="C663:C667"/>
    <mergeCell ref="B668:B672"/>
    <mergeCell ref="C668:C672"/>
    <mergeCell ref="B673:B677"/>
    <mergeCell ref="C673:C677"/>
    <mergeCell ref="B638:B642"/>
    <mergeCell ref="C638:C642"/>
    <mergeCell ref="B643:B647"/>
    <mergeCell ref="C643:C647"/>
    <mergeCell ref="B648:B662"/>
    <mergeCell ref="C648:C652"/>
    <mergeCell ref="C653:C657"/>
    <mergeCell ref="C658:C662"/>
    <mergeCell ref="B623:B627"/>
    <mergeCell ref="C623:C627"/>
    <mergeCell ref="B628:B632"/>
    <mergeCell ref="C628:C632"/>
    <mergeCell ref="B633:B637"/>
    <mergeCell ref="C633:C637"/>
    <mergeCell ref="B608:B612"/>
    <mergeCell ref="C608:C612"/>
    <mergeCell ref="B613:B617"/>
    <mergeCell ref="C613:C617"/>
    <mergeCell ref="B618:B622"/>
    <mergeCell ref="C618:C622"/>
    <mergeCell ref="B592:B597"/>
    <mergeCell ref="C592:C597"/>
    <mergeCell ref="B598:B602"/>
    <mergeCell ref="C598:C602"/>
    <mergeCell ref="B603:B607"/>
    <mergeCell ref="C603:C607"/>
    <mergeCell ref="B572:B576"/>
    <mergeCell ref="C572:C576"/>
    <mergeCell ref="B577:B591"/>
    <mergeCell ref="C577:C581"/>
    <mergeCell ref="C582:C586"/>
    <mergeCell ref="C587:C591"/>
    <mergeCell ref="B557:B561"/>
    <mergeCell ref="C557:C561"/>
    <mergeCell ref="B562:B566"/>
    <mergeCell ref="C562:C566"/>
    <mergeCell ref="B567:B571"/>
    <mergeCell ref="C567:C571"/>
    <mergeCell ref="B542:B546"/>
    <mergeCell ref="C542:C546"/>
    <mergeCell ref="B547:B551"/>
    <mergeCell ref="C547:C551"/>
    <mergeCell ref="B552:B556"/>
    <mergeCell ref="C552:C556"/>
    <mergeCell ref="B527:B531"/>
    <mergeCell ref="C527:C531"/>
    <mergeCell ref="B532:B536"/>
    <mergeCell ref="C532:C536"/>
    <mergeCell ref="B537:B541"/>
    <mergeCell ref="C537:C541"/>
    <mergeCell ref="B512:B516"/>
    <mergeCell ref="C512:C516"/>
    <mergeCell ref="B517:B521"/>
    <mergeCell ref="C517:C521"/>
    <mergeCell ref="B522:B526"/>
    <mergeCell ref="C522:C526"/>
    <mergeCell ref="B497:B501"/>
    <mergeCell ref="C497:C501"/>
    <mergeCell ref="B502:B506"/>
    <mergeCell ref="C502:C506"/>
    <mergeCell ref="B507:B511"/>
    <mergeCell ref="C507:C511"/>
    <mergeCell ref="B482:B486"/>
    <mergeCell ref="C482:C486"/>
    <mergeCell ref="B487:B491"/>
    <mergeCell ref="C487:C491"/>
    <mergeCell ref="B492:B496"/>
    <mergeCell ref="C492:C496"/>
    <mergeCell ref="B462:B476"/>
    <mergeCell ref="C462:C466"/>
    <mergeCell ref="C467:C471"/>
    <mergeCell ref="C472:C476"/>
    <mergeCell ref="B477:B481"/>
    <mergeCell ref="C477:C481"/>
    <mergeCell ref="B447:B451"/>
    <mergeCell ref="C447:C451"/>
    <mergeCell ref="B452:B456"/>
    <mergeCell ref="C452:C456"/>
    <mergeCell ref="B457:B461"/>
    <mergeCell ref="C457:C461"/>
    <mergeCell ref="B427:B436"/>
    <mergeCell ref="C427:C431"/>
    <mergeCell ref="C432:C436"/>
    <mergeCell ref="B437:B441"/>
    <mergeCell ref="C437:C441"/>
    <mergeCell ref="B442:B446"/>
    <mergeCell ref="C442:C446"/>
    <mergeCell ref="B412:B416"/>
    <mergeCell ref="C412:C416"/>
    <mergeCell ref="B417:B421"/>
    <mergeCell ref="C417:C421"/>
    <mergeCell ref="B422:B426"/>
    <mergeCell ref="C422:C426"/>
    <mergeCell ref="B387:B391"/>
    <mergeCell ref="C387:C391"/>
    <mergeCell ref="B392:B396"/>
    <mergeCell ref="C392:C396"/>
    <mergeCell ref="B397:B411"/>
    <mergeCell ref="C397:C401"/>
    <mergeCell ref="C402:C406"/>
    <mergeCell ref="C407:C411"/>
    <mergeCell ref="B367:B371"/>
    <mergeCell ref="C367:C371"/>
    <mergeCell ref="B372:B386"/>
    <mergeCell ref="C372:C376"/>
    <mergeCell ref="C377:C381"/>
    <mergeCell ref="C382:C386"/>
    <mergeCell ref="B352:B356"/>
    <mergeCell ref="C352:C356"/>
    <mergeCell ref="B357:B361"/>
    <mergeCell ref="C357:C361"/>
    <mergeCell ref="B362:B366"/>
    <mergeCell ref="C362:C366"/>
    <mergeCell ref="B332:B336"/>
    <mergeCell ref="C332:C336"/>
    <mergeCell ref="B337:B351"/>
    <mergeCell ref="C337:C341"/>
    <mergeCell ref="C342:C346"/>
    <mergeCell ref="C347:C351"/>
    <mergeCell ref="B317:B321"/>
    <mergeCell ref="C317:C321"/>
    <mergeCell ref="B322:B326"/>
    <mergeCell ref="C322:C326"/>
    <mergeCell ref="B327:B331"/>
    <mergeCell ref="C327:C331"/>
    <mergeCell ref="B302:B306"/>
    <mergeCell ref="C302:C306"/>
    <mergeCell ref="B307:B311"/>
    <mergeCell ref="C307:C311"/>
    <mergeCell ref="B312:B316"/>
    <mergeCell ref="C312:C316"/>
    <mergeCell ref="B287:B291"/>
    <mergeCell ref="C287:C291"/>
    <mergeCell ref="B292:B296"/>
    <mergeCell ref="C292:C296"/>
    <mergeCell ref="B297:B301"/>
    <mergeCell ref="C297:C301"/>
    <mergeCell ref="B272:B276"/>
    <mergeCell ref="C272:C276"/>
    <mergeCell ref="B277:B281"/>
    <mergeCell ref="C277:C281"/>
    <mergeCell ref="B282:B286"/>
    <mergeCell ref="C282:C286"/>
    <mergeCell ref="B257:B261"/>
    <mergeCell ref="C257:C261"/>
    <mergeCell ref="B262:B266"/>
    <mergeCell ref="C262:C266"/>
    <mergeCell ref="B267:B271"/>
    <mergeCell ref="C267:C271"/>
    <mergeCell ref="B242:B246"/>
    <mergeCell ref="C242:C246"/>
    <mergeCell ref="B247:B251"/>
    <mergeCell ref="C247:C251"/>
    <mergeCell ref="B252:B256"/>
    <mergeCell ref="C252:C256"/>
    <mergeCell ref="B227:B231"/>
    <mergeCell ref="C227:C231"/>
    <mergeCell ref="B232:B236"/>
    <mergeCell ref="C232:C236"/>
    <mergeCell ref="B237:B241"/>
    <mergeCell ref="C237:C241"/>
    <mergeCell ref="B212:B216"/>
    <mergeCell ref="C212:C216"/>
    <mergeCell ref="B217:B221"/>
    <mergeCell ref="C217:C221"/>
    <mergeCell ref="B222:B226"/>
    <mergeCell ref="C222:C226"/>
    <mergeCell ref="B197:B201"/>
    <mergeCell ref="C197:C201"/>
    <mergeCell ref="B202:B206"/>
    <mergeCell ref="C202:C206"/>
    <mergeCell ref="B207:B211"/>
    <mergeCell ref="C207:C211"/>
    <mergeCell ref="B182:B186"/>
    <mergeCell ref="C182:C186"/>
    <mergeCell ref="B187:B191"/>
    <mergeCell ref="C187:C191"/>
    <mergeCell ref="B192:B196"/>
    <mergeCell ref="C192:C196"/>
    <mergeCell ref="B167:B171"/>
    <mergeCell ref="C167:C171"/>
    <mergeCell ref="B172:B176"/>
    <mergeCell ref="C172:C176"/>
    <mergeCell ref="B177:B181"/>
    <mergeCell ref="C177:C181"/>
    <mergeCell ref="B152:B156"/>
    <mergeCell ref="C152:C156"/>
    <mergeCell ref="B157:B161"/>
    <mergeCell ref="C157:C161"/>
    <mergeCell ref="B162:B166"/>
    <mergeCell ref="C162:C166"/>
    <mergeCell ref="B137:B141"/>
    <mergeCell ref="C137:C141"/>
    <mergeCell ref="B142:B146"/>
    <mergeCell ref="C142:C146"/>
    <mergeCell ref="B147:B151"/>
    <mergeCell ref="C147:C151"/>
    <mergeCell ref="B122:B126"/>
    <mergeCell ref="C122:C126"/>
    <mergeCell ref="B127:B131"/>
    <mergeCell ref="C127:C131"/>
    <mergeCell ref="B132:B136"/>
    <mergeCell ref="C132:C136"/>
    <mergeCell ref="B107:B111"/>
    <mergeCell ref="C107:C111"/>
    <mergeCell ref="B112:B116"/>
    <mergeCell ref="C112:C116"/>
    <mergeCell ref="B117:B121"/>
    <mergeCell ref="C117:C121"/>
    <mergeCell ref="B92:B96"/>
    <mergeCell ref="C92:C96"/>
    <mergeCell ref="B97:B101"/>
    <mergeCell ref="C97:C101"/>
    <mergeCell ref="B102:B106"/>
    <mergeCell ref="C102:C106"/>
    <mergeCell ref="B77:B81"/>
    <mergeCell ref="C77:C81"/>
    <mergeCell ref="B82:B86"/>
    <mergeCell ref="C82:C86"/>
    <mergeCell ref="B87:B91"/>
    <mergeCell ref="C87:C91"/>
    <mergeCell ref="B62:B66"/>
    <mergeCell ref="C62:C66"/>
    <mergeCell ref="B67:B71"/>
    <mergeCell ref="C67:C71"/>
    <mergeCell ref="B72:B76"/>
    <mergeCell ref="C72:C76"/>
    <mergeCell ref="C37:C41"/>
    <mergeCell ref="B42:B56"/>
    <mergeCell ref="C42:C46"/>
    <mergeCell ref="C47:C51"/>
    <mergeCell ref="C52:C56"/>
    <mergeCell ref="B57:B61"/>
    <mergeCell ref="C57:C61"/>
    <mergeCell ref="B11:J12"/>
    <mergeCell ref="B14:B15"/>
    <mergeCell ref="C14:C15"/>
    <mergeCell ref="D14:D15"/>
    <mergeCell ref="E14:J14"/>
    <mergeCell ref="B17:B41"/>
    <mergeCell ref="C17:C21"/>
    <mergeCell ref="C22:C26"/>
    <mergeCell ref="C27:C31"/>
    <mergeCell ref="C32:C36"/>
  </mergeCells>
  <pageMargins left="0.70866141732283472" right="0.15748031496062992" top="1.1811023622047245" bottom="0.15748031496062992" header="0.78740157480314965" footer="0.15748031496062992"/>
  <pageSetup paperSize="9" scale="59" fitToHeight="0" orientation="landscape" r:id="rId1"/>
  <headerFooter differentFirst="1" alignWithMargins="0">
    <oddHeader>&amp;C&amp;P</oddHeader>
  </headerFooter>
  <rowBreaks count="17" manualBreakCount="17">
    <brk id="41" max="10" man="1"/>
    <brk id="86" max="10" man="1"/>
    <brk id="121" max="10" man="1"/>
    <brk id="166" max="10" man="1"/>
    <brk id="206" max="10" man="1"/>
    <brk id="251" max="10" man="1"/>
    <brk id="276" max="10" man="1"/>
    <brk id="316" max="10" man="1"/>
    <brk id="361" max="10" man="1"/>
    <brk id="396" max="10" man="1"/>
    <brk id="441" max="10" man="1"/>
    <brk id="481" max="10" man="1"/>
    <brk id="516" max="10" man="1"/>
    <brk id="556" max="10" man="1"/>
    <brk id="597" max="10" man="1"/>
    <brk id="632" max="10" man="1"/>
    <brk id="67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topLeftCell="A28" zoomScale="85" zoomScaleNormal="85" workbookViewId="0">
      <selection activeCell="K2" sqref="K2"/>
    </sheetView>
  </sheetViews>
  <sheetFormatPr defaultRowHeight="15" x14ac:dyDescent="0.25"/>
  <cols>
    <col min="1" max="1" width="14.42578125" customWidth="1"/>
    <col min="2" max="2" width="57.42578125" customWidth="1"/>
    <col min="3" max="3" width="34.85546875" customWidth="1"/>
    <col min="4" max="9" width="14.42578125" customWidth="1"/>
    <col min="10" max="10" width="24.28515625" customWidth="1"/>
    <col min="11" max="11" width="20.140625" customWidth="1"/>
    <col min="12" max="12" width="19" customWidth="1"/>
    <col min="13" max="13" width="24.7109375" customWidth="1"/>
  </cols>
  <sheetData>
    <row r="1" spans="1:13" s="1" customFormat="1" ht="18.75" x14ac:dyDescent="0.2">
      <c r="B1" s="8"/>
      <c r="F1" s="42"/>
      <c r="G1" s="40"/>
      <c r="H1" s="40"/>
      <c r="I1" s="40"/>
      <c r="J1" s="6" t="s">
        <v>168</v>
      </c>
      <c r="K1" s="40"/>
      <c r="L1" s="40"/>
      <c r="M1" s="40"/>
    </row>
    <row r="2" spans="1:13" s="1" customFormat="1" ht="18.75" x14ac:dyDescent="0.2">
      <c r="B2" s="8"/>
      <c r="F2" s="42"/>
      <c r="G2" s="40"/>
      <c r="H2" s="40"/>
      <c r="I2" s="40"/>
      <c r="J2" s="6" t="s">
        <v>169</v>
      </c>
      <c r="K2" s="40"/>
      <c r="L2" s="40"/>
      <c r="M2" s="40"/>
    </row>
    <row r="3" spans="1:13" s="1" customFormat="1" ht="18.75" x14ac:dyDescent="0.2">
      <c r="F3" s="42"/>
      <c r="G3" s="40"/>
      <c r="H3" s="40"/>
      <c r="I3" s="40"/>
      <c r="J3" s="6" t="s">
        <v>170</v>
      </c>
      <c r="K3" s="40"/>
      <c r="L3" s="40"/>
      <c r="M3" s="40"/>
    </row>
    <row r="4" spans="1:13" s="1" customFormat="1" ht="18.75" x14ac:dyDescent="0.2">
      <c r="F4" s="42"/>
      <c r="G4" s="40"/>
      <c r="H4" s="40"/>
      <c r="I4" s="40"/>
      <c r="J4" s="6" t="s">
        <v>171</v>
      </c>
      <c r="K4" s="40"/>
      <c r="L4" s="40"/>
      <c r="M4" s="40"/>
    </row>
    <row r="5" spans="1:13" s="1" customFormat="1" ht="18.75" x14ac:dyDescent="0.2">
      <c r="F5" s="42"/>
      <c r="G5" s="40"/>
      <c r="H5" s="40"/>
      <c r="I5" s="40"/>
      <c r="J5" s="6" t="s">
        <v>172</v>
      </c>
      <c r="K5" s="40"/>
      <c r="L5" s="40"/>
      <c r="M5" s="40"/>
    </row>
    <row r="6" spans="1:13" s="1" customFormat="1" ht="18.75" x14ac:dyDescent="0.2">
      <c r="F6" s="42"/>
      <c r="G6" s="40"/>
      <c r="H6" s="40"/>
      <c r="I6" s="40"/>
      <c r="J6" s="6" t="s">
        <v>173</v>
      </c>
      <c r="K6" s="40"/>
      <c r="L6" s="40"/>
      <c r="M6" s="40"/>
    </row>
    <row r="7" spans="1:13" s="1" customFormat="1" ht="18.75" x14ac:dyDescent="0.2">
      <c r="F7" s="42"/>
      <c r="G7" s="40"/>
      <c r="H7" s="40"/>
      <c r="I7" s="40"/>
      <c r="J7" s="6"/>
      <c r="K7" s="40"/>
      <c r="L7" s="40"/>
      <c r="M7" s="40"/>
    </row>
    <row r="8" spans="1:13" s="1" customFormat="1" ht="18.75" x14ac:dyDescent="0.2">
      <c r="F8" s="42"/>
      <c r="G8" s="40"/>
      <c r="H8" s="40"/>
      <c r="I8" s="40"/>
      <c r="J8" s="6"/>
      <c r="K8" s="40"/>
      <c r="L8" s="40"/>
      <c r="M8" s="40"/>
    </row>
    <row r="9" spans="1:13" s="1" customFormat="1" ht="22.5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</row>
    <row r="11" spans="1:13" ht="45" customHeight="1" x14ac:dyDescent="0.25">
      <c r="A11" s="829" t="s">
        <v>82</v>
      </c>
      <c r="B11" s="560" t="s">
        <v>174</v>
      </c>
      <c r="C11" s="560" t="s">
        <v>83</v>
      </c>
      <c r="D11" s="791" t="s">
        <v>84</v>
      </c>
      <c r="E11" s="791"/>
      <c r="F11" s="791" t="s">
        <v>177</v>
      </c>
      <c r="G11" s="791"/>
      <c r="H11" s="231"/>
      <c r="I11" s="231"/>
      <c r="J11" s="828" t="s">
        <v>85</v>
      </c>
      <c r="K11" s="709" t="s">
        <v>467</v>
      </c>
      <c r="L11" s="709" t="s">
        <v>561</v>
      </c>
      <c r="M11" s="709" t="s">
        <v>616</v>
      </c>
    </row>
    <row r="12" spans="1:13" ht="30.75" customHeight="1" x14ac:dyDescent="0.25">
      <c r="A12" s="829"/>
      <c r="B12" s="560"/>
      <c r="C12" s="560"/>
      <c r="D12" s="231" t="s">
        <v>175</v>
      </c>
      <c r="E12" s="231" t="s">
        <v>176</v>
      </c>
      <c r="F12" s="231" t="s">
        <v>86</v>
      </c>
      <c r="G12" s="231" t="s">
        <v>231</v>
      </c>
      <c r="H12" s="231" t="s">
        <v>231</v>
      </c>
      <c r="I12" s="231"/>
      <c r="J12" s="828"/>
      <c r="K12" s="709"/>
      <c r="L12" s="709"/>
      <c r="M12" s="709"/>
    </row>
    <row r="13" spans="1:13" x14ac:dyDescent="0.25">
      <c r="A13" s="490" t="s">
        <v>127</v>
      </c>
      <c r="B13" s="501" t="s">
        <v>248</v>
      </c>
      <c r="C13" s="491" t="s">
        <v>9</v>
      </c>
      <c r="D13" s="502" t="s">
        <v>87</v>
      </c>
      <c r="E13" s="502" t="s">
        <v>87</v>
      </c>
      <c r="F13" s="221" t="s">
        <v>1</v>
      </c>
      <c r="G13" s="232">
        <v>800000</v>
      </c>
      <c r="H13" s="232">
        <v>800000</v>
      </c>
      <c r="I13" s="232">
        <f t="shared" ref="I13:I16" si="0">H13-G13</f>
        <v>0</v>
      </c>
      <c r="J13" s="489" t="s">
        <v>90</v>
      </c>
      <c r="K13" s="489" t="s">
        <v>90</v>
      </c>
      <c r="L13" s="489" t="s">
        <v>90</v>
      </c>
      <c r="M13" s="489" t="s">
        <v>90</v>
      </c>
    </row>
    <row r="14" spans="1:13" x14ac:dyDescent="0.25">
      <c r="A14" s="490"/>
      <c r="B14" s="501" t="s">
        <v>51</v>
      </c>
      <c r="C14" s="491" t="s">
        <v>9</v>
      </c>
      <c r="D14" s="502"/>
      <c r="E14" s="502"/>
      <c r="F14" s="219" t="s">
        <v>2</v>
      </c>
      <c r="G14" s="229">
        <v>800000</v>
      </c>
      <c r="H14" s="229">
        <v>800000</v>
      </c>
      <c r="I14" s="232">
        <f t="shared" si="0"/>
        <v>0</v>
      </c>
      <c r="J14" s="489"/>
      <c r="K14" s="489"/>
      <c r="L14" s="489"/>
      <c r="M14" s="489"/>
    </row>
    <row r="15" spans="1:13" ht="63.75" x14ac:dyDescent="0.25">
      <c r="A15" s="490" t="s">
        <v>128</v>
      </c>
      <c r="B15" s="491" t="s">
        <v>249</v>
      </c>
      <c r="C15" s="491" t="s">
        <v>9</v>
      </c>
      <c r="D15" s="731" t="s">
        <v>88</v>
      </c>
      <c r="E15" s="731" t="s">
        <v>89</v>
      </c>
      <c r="F15" s="221" t="s">
        <v>1</v>
      </c>
      <c r="G15" s="232">
        <v>800000</v>
      </c>
      <c r="H15" s="232">
        <v>800000</v>
      </c>
      <c r="I15" s="232">
        <f t="shared" si="0"/>
        <v>0</v>
      </c>
      <c r="J15" s="23" t="s">
        <v>416</v>
      </c>
      <c r="K15" s="24">
        <v>1</v>
      </c>
      <c r="L15" s="24"/>
      <c r="M15" s="24"/>
    </row>
    <row r="16" spans="1:13" ht="38.25" x14ac:dyDescent="0.25">
      <c r="A16" s="490"/>
      <c r="B16" s="491" t="s">
        <v>52</v>
      </c>
      <c r="C16" s="491" t="s">
        <v>9</v>
      </c>
      <c r="D16" s="731"/>
      <c r="E16" s="731"/>
      <c r="F16" s="219" t="s">
        <v>2</v>
      </c>
      <c r="G16" s="229">
        <v>800000</v>
      </c>
      <c r="H16" s="229">
        <v>800000</v>
      </c>
      <c r="I16" s="232">
        <f t="shared" si="0"/>
        <v>0</v>
      </c>
      <c r="J16" s="23" t="s">
        <v>417</v>
      </c>
      <c r="K16" s="24">
        <v>20</v>
      </c>
      <c r="L16" s="24"/>
      <c r="M16" s="24"/>
    </row>
    <row r="17" spans="1:13" x14ac:dyDescent="0.25">
      <c r="A17" s="490" t="s">
        <v>284</v>
      </c>
      <c r="B17" s="501" t="s">
        <v>271</v>
      </c>
      <c r="C17" s="491" t="s">
        <v>0</v>
      </c>
      <c r="D17" s="489" t="s">
        <v>90</v>
      </c>
      <c r="E17" s="489" t="s">
        <v>90</v>
      </c>
      <c r="F17" s="221" t="s">
        <v>1</v>
      </c>
      <c r="G17" s="232">
        <v>146267.79999999999</v>
      </c>
      <c r="H17" s="232">
        <v>146267.79999999999</v>
      </c>
      <c r="I17" s="232">
        <f t="shared" ref="I17:I46" si="1">H17-G17</f>
        <v>0</v>
      </c>
      <c r="J17" s="489" t="s">
        <v>90</v>
      </c>
      <c r="K17" s="489" t="s">
        <v>90</v>
      </c>
      <c r="L17" s="489" t="s">
        <v>90</v>
      </c>
      <c r="M17" s="489" t="s">
        <v>90</v>
      </c>
    </row>
    <row r="18" spans="1:13" x14ac:dyDescent="0.25">
      <c r="A18" s="490"/>
      <c r="B18" s="501"/>
      <c r="C18" s="491"/>
      <c r="D18" s="489"/>
      <c r="E18" s="489"/>
      <c r="F18" s="219" t="s">
        <v>2</v>
      </c>
      <c r="G18" s="229">
        <v>0</v>
      </c>
      <c r="H18" s="229">
        <v>0</v>
      </c>
      <c r="I18" s="232">
        <f t="shared" si="1"/>
        <v>0</v>
      </c>
      <c r="J18" s="489"/>
      <c r="K18" s="489"/>
      <c r="L18" s="489"/>
      <c r="M18" s="489"/>
    </row>
    <row r="19" spans="1:13" x14ac:dyDescent="0.25">
      <c r="A19" s="490"/>
      <c r="B19" s="501"/>
      <c r="C19" s="491"/>
      <c r="D19" s="489"/>
      <c r="E19" s="489"/>
      <c r="F19" s="219" t="s">
        <v>3</v>
      </c>
      <c r="G19" s="229">
        <v>146267.79999999999</v>
      </c>
      <c r="H19" s="229">
        <v>146267.79999999999</v>
      </c>
      <c r="I19" s="232">
        <f t="shared" si="1"/>
        <v>0</v>
      </c>
      <c r="J19" s="489"/>
      <c r="K19" s="489"/>
      <c r="L19" s="489"/>
      <c r="M19" s="489"/>
    </row>
    <row r="20" spans="1:13" x14ac:dyDescent="0.25">
      <c r="A20" s="490"/>
      <c r="B20" s="501"/>
      <c r="C20" s="491" t="s">
        <v>7</v>
      </c>
      <c r="D20" s="489"/>
      <c r="E20" s="489"/>
      <c r="F20" s="221" t="s">
        <v>1</v>
      </c>
      <c r="G20" s="232">
        <v>134185</v>
      </c>
      <c r="H20" s="232">
        <v>134185</v>
      </c>
      <c r="I20" s="232">
        <f t="shared" si="1"/>
        <v>0</v>
      </c>
      <c r="J20" s="489"/>
      <c r="K20" s="489"/>
      <c r="L20" s="489"/>
      <c r="M20" s="489"/>
    </row>
    <row r="21" spans="1:13" x14ac:dyDescent="0.25">
      <c r="A21" s="490"/>
      <c r="B21" s="501"/>
      <c r="C21" s="491"/>
      <c r="D21" s="489"/>
      <c r="E21" s="489"/>
      <c r="F21" s="219" t="s">
        <v>2</v>
      </c>
      <c r="G21" s="229">
        <v>0</v>
      </c>
      <c r="H21" s="229">
        <f>G21</f>
        <v>0</v>
      </c>
      <c r="I21" s="232">
        <f t="shared" si="1"/>
        <v>0</v>
      </c>
      <c r="J21" s="489"/>
      <c r="K21" s="489"/>
      <c r="L21" s="489"/>
      <c r="M21" s="489"/>
    </row>
    <row r="22" spans="1:13" x14ac:dyDescent="0.25">
      <c r="A22" s="490"/>
      <c r="B22" s="501"/>
      <c r="C22" s="491"/>
      <c r="D22" s="489"/>
      <c r="E22" s="489"/>
      <c r="F22" s="219" t="s">
        <v>3</v>
      </c>
      <c r="G22" s="229">
        <v>134185</v>
      </c>
      <c r="H22" s="229">
        <f>G22</f>
        <v>134185</v>
      </c>
      <c r="I22" s="232">
        <f t="shared" si="1"/>
        <v>0</v>
      </c>
      <c r="J22" s="489"/>
      <c r="K22" s="489"/>
      <c r="L22" s="489"/>
      <c r="M22" s="489"/>
    </row>
    <row r="23" spans="1:13" x14ac:dyDescent="0.25">
      <c r="A23" s="490"/>
      <c r="B23" s="501"/>
      <c r="C23" s="491" t="s">
        <v>9</v>
      </c>
      <c r="D23" s="489"/>
      <c r="E23" s="489"/>
      <c r="F23" s="221" t="s">
        <v>1</v>
      </c>
      <c r="G23" s="232">
        <v>12082.8</v>
      </c>
      <c r="H23" s="232">
        <v>12082.8</v>
      </c>
      <c r="I23" s="232">
        <f t="shared" si="1"/>
        <v>0</v>
      </c>
      <c r="J23" s="489"/>
      <c r="K23" s="489"/>
      <c r="L23" s="489"/>
      <c r="M23" s="489"/>
    </row>
    <row r="24" spans="1:13" x14ac:dyDescent="0.25">
      <c r="A24" s="490"/>
      <c r="B24" s="501"/>
      <c r="C24" s="491"/>
      <c r="D24" s="489"/>
      <c r="E24" s="489"/>
      <c r="F24" s="219" t="s">
        <v>2</v>
      </c>
      <c r="G24" s="229">
        <v>0</v>
      </c>
      <c r="H24" s="229">
        <v>0</v>
      </c>
      <c r="I24" s="232">
        <f t="shared" si="1"/>
        <v>0</v>
      </c>
      <c r="J24" s="489"/>
      <c r="K24" s="489"/>
      <c r="L24" s="489"/>
      <c r="M24" s="489"/>
    </row>
    <row r="25" spans="1:13" ht="15.75" x14ac:dyDescent="0.25">
      <c r="A25" s="490"/>
      <c r="B25" s="501"/>
      <c r="C25" s="491"/>
      <c r="D25" s="489"/>
      <c r="E25" s="489"/>
      <c r="F25" s="219" t="s">
        <v>3</v>
      </c>
      <c r="G25" s="229">
        <v>12082.8</v>
      </c>
      <c r="H25" s="209">
        <v>12082.8</v>
      </c>
      <c r="I25" s="232">
        <f t="shared" si="1"/>
        <v>0</v>
      </c>
      <c r="J25" s="489"/>
      <c r="K25" s="489"/>
      <c r="L25" s="489"/>
      <c r="M25" s="489"/>
    </row>
    <row r="26" spans="1:13" ht="15" customHeight="1" x14ac:dyDescent="0.25">
      <c r="A26" s="490" t="s">
        <v>292</v>
      </c>
      <c r="B26" s="761" t="s">
        <v>332</v>
      </c>
      <c r="C26" s="491" t="s">
        <v>9</v>
      </c>
      <c r="D26" s="731" t="s">
        <v>88</v>
      </c>
      <c r="E26" s="731" t="s">
        <v>89</v>
      </c>
      <c r="F26" s="221" t="s">
        <v>1</v>
      </c>
      <c r="G26" s="232">
        <v>12082.8</v>
      </c>
      <c r="H26" s="232">
        <v>12082.8</v>
      </c>
      <c r="I26" s="232">
        <f t="shared" si="1"/>
        <v>0</v>
      </c>
      <c r="J26" s="510" t="s">
        <v>428</v>
      </c>
      <c r="K26" s="731">
        <v>3</v>
      </c>
      <c r="L26" s="731"/>
      <c r="M26" s="731"/>
    </row>
    <row r="27" spans="1:13" ht="66" customHeight="1" x14ac:dyDescent="0.25">
      <c r="A27" s="490"/>
      <c r="B27" s="761"/>
      <c r="C27" s="491" t="s">
        <v>7</v>
      </c>
      <c r="D27" s="731"/>
      <c r="E27" s="731"/>
      <c r="F27" s="219" t="s">
        <v>2</v>
      </c>
      <c r="G27" s="229">
        <v>0</v>
      </c>
      <c r="H27" s="229"/>
      <c r="I27" s="232">
        <f t="shared" si="1"/>
        <v>0</v>
      </c>
      <c r="J27" s="510"/>
      <c r="K27" s="731"/>
      <c r="L27" s="731"/>
      <c r="M27" s="731"/>
    </row>
    <row r="28" spans="1:13" ht="63.75" x14ac:dyDescent="0.25">
      <c r="A28" s="490"/>
      <c r="B28" s="761"/>
      <c r="C28" s="491" t="s">
        <v>7</v>
      </c>
      <c r="D28" s="731"/>
      <c r="E28" s="731"/>
      <c r="F28" s="219" t="s">
        <v>3</v>
      </c>
      <c r="G28" s="229">
        <v>12082.8</v>
      </c>
      <c r="H28" s="229">
        <v>12082.8</v>
      </c>
      <c r="I28" s="232">
        <f t="shared" si="1"/>
        <v>0</v>
      </c>
      <c r="J28" s="55" t="s">
        <v>429</v>
      </c>
      <c r="K28" s="235">
        <v>100</v>
      </c>
      <c r="L28" s="235"/>
      <c r="M28" s="235"/>
    </row>
    <row r="29" spans="1:13" x14ac:dyDescent="0.25">
      <c r="A29" s="739" t="s">
        <v>285</v>
      </c>
      <c r="B29" s="504" t="s">
        <v>542</v>
      </c>
      <c r="C29" s="504" t="s">
        <v>9</v>
      </c>
      <c r="D29" s="822"/>
      <c r="E29" s="731" t="s">
        <v>89</v>
      </c>
      <c r="F29" s="221" t="s">
        <v>1</v>
      </c>
      <c r="G29" s="232">
        <v>0</v>
      </c>
      <c r="H29" s="207">
        <v>38800</v>
      </c>
      <c r="I29" s="232">
        <f t="shared" si="1"/>
        <v>38800</v>
      </c>
      <c r="J29" s="489" t="s">
        <v>90</v>
      </c>
      <c r="K29" s="489" t="s">
        <v>90</v>
      </c>
      <c r="L29" s="489" t="s">
        <v>90</v>
      </c>
      <c r="M29" s="489" t="s">
        <v>90</v>
      </c>
    </row>
    <row r="30" spans="1:13" x14ac:dyDescent="0.25">
      <c r="A30" s="739"/>
      <c r="B30" s="504"/>
      <c r="C30" s="504"/>
      <c r="D30" s="822"/>
      <c r="E30" s="731"/>
      <c r="F30" s="219" t="s">
        <v>2</v>
      </c>
      <c r="G30" s="229">
        <v>0</v>
      </c>
      <c r="H30" s="208">
        <v>38800</v>
      </c>
      <c r="I30" s="232">
        <f t="shared" si="1"/>
        <v>38800</v>
      </c>
      <c r="J30" s="489"/>
      <c r="K30" s="489"/>
      <c r="L30" s="489"/>
      <c r="M30" s="489"/>
    </row>
    <row r="31" spans="1:13" ht="25.5" x14ac:dyDescent="0.25">
      <c r="A31" s="739" t="s">
        <v>286</v>
      </c>
      <c r="B31" s="504" t="s">
        <v>543</v>
      </c>
      <c r="C31" s="504" t="s">
        <v>9</v>
      </c>
      <c r="D31" s="822"/>
      <c r="E31" s="731" t="s">
        <v>89</v>
      </c>
      <c r="F31" s="221" t="s">
        <v>1</v>
      </c>
      <c r="G31" s="232">
        <v>0</v>
      </c>
      <c r="H31" s="207">
        <v>38800</v>
      </c>
      <c r="I31" s="232">
        <f t="shared" si="1"/>
        <v>38800</v>
      </c>
      <c r="J31" s="248" t="s">
        <v>622</v>
      </c>
      <c r="K31" s="249"/>
      <c r="L31" s="249"/>
      <c r="M31" s="249"/>
    </row>
    <row r="32" spans="1:13" ht="25.5" x14ac:dyDescent="0.25">
      <c r="A32" s="739"/>
      <c r="B32" s="504"/>
      <c r="C32" s="504"/>
      <c r="D32" s="822"/>
      <c r="E32" s="731"/>
      <c r="F32" s="219" t="s">
        <v>2</v>
      </c>
      <c r="G32" s="229">
        <v>0</v>
      </c>
      <c r="H32" s="208">
        <v>38800</v>
      </c>
      <c r="I32" s="232">
        <f t="shared" si="1"/>
        <v>38800</v>
      </c>
      <c r="J32" s="248" t="s">
        <v>622</v>
      </c>
      <c r="K32" s="249"/>
      <c r="L32" s="249"/>
      <c r="M32" s="249"/>
    </row>
    <row r="33" spans="1:13" x14ac:dyDescent="0.25">
      <c r="A33" s="490" t="s">
        <v>550</v>
      </c>
      <c r="B33" s="823" t="s">
        <v>267</v>
      </c>
      <c r="C33" s="491" t="s">
        <v>9</v>
      </c>
      <c r="D33" s="731" t="s">
        <v>88</v>
      </c>
      <c r="E33" s="731" t="s">
        <v>89</v>
      </c>
      <c r="F33" s="221" t="s">
        <v>1</v>
      </c>
      <c r="G33" s="232">
        <v>423634.8</v>
      </c>
      <c r="H33" s="232">
        <f>H34</f>
        <v>428634.8</v>
      </c>
      <c r="I33" s="232">
        <f t="shared" si="1"/>
        <v>5000</v>
      </c>
      <c r="J33" s="489" t="s">
        <v>90</v>
      </c>
      <c r="K33" s="489" t="s">
        <v>90</v>
      </c>
      <c r="L33" s="489" t="s">
        <v>90</v>
      </c>
      <c r="M33" s="489" t="s">
        <v>90</v>
      </c>
    </row>
    <row r="34" spans="1:13" ht="51" customHeight="1" x14ac:dyDescent="0.25">
      <c r="A34" s="490"/>
      <c r="B34" s="823"/>
      <c r="C34" s="491" t="s">
        <v>7</v>
      </c>
      <c r="D34" s="731"/>
      <c r="E34" s="731"/>
      <c r="F34" s="219" t="s">
        <v>2</v>
      </c>
      <c r="G34" s="229">
        <v>423634.8</v>
      </c>
      <c r="H34" s="229">
        <f>H36</f>
        <v>428634.8</v>
      </c>
      <c r="I34" s="232">
        <f t="shared" si="1"/>
        <v>5000</v>
      </c>
      <c r="J34" s="489"/>
      <c r="K34" s="489"/>
      <c r="L34" s="489"/>
      <c r="M34" s="489"/>
    </row>
    <row r="35" spans="1:13" ht="63.75" x14ac:dyDescent="0.25">
      <c r="A35" s="490" t="s">
        <v>551</v>
      </c>
      <c r="B35" s="747" t="s">
        <v>449</v>
      </c>
      <c r="C35" s="491" t="s">
        <v>9</v>
      </c>
      <c r="D35" s="731" t="s">
        <v>88</v>
      </c>
      <c r="E35" s="731" t="s">
        <v>89</v>
      </c>
      <c r="F35" s="221" t="s">
        <v>1</v>
      </c>
      <c r="G35" s="232">
        <v>423634.8</v>
      </c>
      <c r="H35" s="232">
        <f>H36</f>
        <v>428634.8</v>
      </c>
      <c r="I35" s="232">
        <f t="shared" si="1"/>
        <v>5000</v>
      </c>
      <c r="J35" s="56" t="s">
        <v>416</v>
      </c>
      <c r="K35" s="246">
        <v>1</v>
      </c>
      <c r="L35" s="24"/>
      <c r="M35" s="246" t="s">
        <v>620</v>
      </c>
    </row>
    <row r="36" spans="1:13" ht="38.25" x14ac:dyDescent="0.25">
      <c r="A36" s="490"/>
      <c r="B36" s="747"/>
      <c r="C36" s="491" t="s">
        <v>7</v>
      </c>
      <c r="D36" s="731"/>
      <c r="E36" s="731"/>
      <c r="F36" s="219" t="s">
        <v>2</v>
      </c>
      <c r="G36" s="229">
        <v>423634.8</v>
      </c>
      <c r="H36" s="229">
        <v>428634.8</v>
      </c>
      <c r="I36" s="232">
        <f t="shared" si="1"/>
        <v>5000</v>
      </c>
      <c r="J36" s="56" t="s">
        <v>417</v>
      </c>
      <c r="K36" s="246">
        <v>100</v>
      </c>
      <c r="L36" s="24"/>
      <c r="M36" s="24"/>
    </row>
    <row r="37" spans="1:13" x14ac:dyDescent="0.25">
      <c r="A37" s="490" t="s">
        <v>552</v>
      </c>
      <c r="B37" s="826" t="s">
        <v>255</v>
      </c>
      <c r="C37" s="491" t="s">
        <v>9</v>
      </c>
      <c r="D37" s="502" t="s">
        <v>87</v>
      </c>
      <c r="E37" s="502" t="s">
        <v>87</v>
      </c>
      <c r="F37" s="221" t="s">
        <v>1</v>
      </c>
      <c r="G37" s="232">
        <v>672482.5</v>
      </c>
      <c r="H37" s="205">
        <f>H38</f>
        <v>921222.5</v>
      </c>
      <c r="I37" s="232">
        <f t="shared" si="1"/>
        <v>248740</v>
      </c>
      <c r="J37" s="489" t="s">
        <v>90</v>
      </c>
      <c r="K37" s="489" t="s">
        <v>90</v>
      </c>
      <c r="L37" s="489"/>
      <c r="M37" s="489"/>
    </row>
    <row r="38" spans="1:13" ht="39.75" customHeight="1" x14ac:dyDescent="0.25">
      <c r="A38" s="490"/>
      <c r="B38" s="826" t="s">
        <v>71</v>
      </c>
      <c r="C38" s="491" t="s">
        <v>9</v>
      </c>
      <c r="D38" s="502"/>
      <c r="E38" s="502"/>
      <c r="F38" s="219" t="s">
        <v>2</v>
      </c>
      <c r="G38" s="229">
        <v>672482.5</v>
      </c>
      <c r="H38" s="229">
        <v>921222.5</v>
      </c>
      <c r="I38" s="232">
        <f t="shared" si="1"/>
        <v>248740</v>
      </c>
      <c r="J38" s="489"/>
      <c r="K38" s="489"/>
      <c r="L38" s="489"/>
      <c r="M38" s="489"/>
    </row>
    <row r="39" spans="1:13" ht="63.75" x14ac:dyDescent="0.25">
      <c r="A39" s="490" t="s">
        <v>290</v>
      </c>
      <c r="B39" s="247" t="s">
        <v>221</v>
      </c>
      <c r="C39" s="824" t="s">
        <v>9</v>
      </c>
      <c r="D39" s="731" t="s">
        <v>88</v>
      </c>
      <c r="E39" s="731" t="s">
        <v>89</v>
      </c>
      <c r="F39" s="221" t="s">
        <v>1</v>
      </c>
      <c r="G39" s="232">
        <v>672482.5</v>
      </c>
      <c r="H39" s="205">
        <f>H40</f>
        <v>921222.5</v>
      </c>
      <c r="I39" s="232">
        <f t="shared" si="1"/>
        <v>248740</v>
      </c>
      <c r="J39" s="3" t="s">
        <v>416</v>
      </c>
      <c r="K39" s="233">
        <v>9</v>
      </c>
      <c r="L39" s="218"/>
      <c r="M39" s="246" t="s">
        <v>620</v>
      </c>
    </row>
    <row r="40" spans="1:13" ht="38.25" x14ac:dyDescent="0.25">
      <c r="A40" s="490"/>
      <c r="B40" s="247" t="s">
        <v>72</v>
      </c>
      <c r="C40" s="825" t="s">
        <v>9</v>
      </c>
      <c r="D40" s="731"/>
      <c r="E40" s="731"/>
      <c r="F40" s="219" t="s">
        <v>2</v>
      </c>
      <c r="G40" s="229">
        <v>672482.5</v>
      </c>
      <c r="H40" s="229">
        <v>921222.5</v>
      </c>
      <c r="I40" s="232">
        <f t="shared" si="1"/>
        <v>248740</v>
      </c>
      <c r="J40" s="3" t="s">
        <v>430</v>
      </c>
      <c r="K40" s="233">
        <v>1</v>
      </c>
      <c r="L40" s="218"/>
      <c r="M40" s="218"/>
    </row>
    <row r="41" spans="1:13" ht="49.5" customHeight="1" x14ac:dyDescent="0.25">
      <c r="A41" s="490" t="s">
        <v>553</v>
      </c>
      <c r="B41" s="748" t="s">
        <v>471</v>
      </c>
      <c r="C41" s="491" t="s">
        <v>9</v>
      </c>
      <c r="D41" s="502" t="s">
        <v>87</v>
      </c>
      <c r="E41" s="502" t="s">
        <v>87</v>
      </c>
      <c r="F41" s="221" t="s">
        <v>1</v>
      </c>
      <c r="G41" s="229">
        <f>G43+G45</f>
        <v>116415.7</v>
      </c>
      <c r="H41" s="229">
        <f>H43+H45</f>
        <v>116415.7</v>
      </c>
      <c r="I41" s="232">
        <f t="shared" si="1"/>
        <v>0</v>
      </c>
      <c r="J41" s="489" t="s">
        <v>90</v>
      </c>
      <c r="K41" s="489" t="s">
        <v>90</v>
      </c>
      <c r="L41" s="489" t="s">
        <v>90</v>
      </c>
      <c r="M41" s="489" t="s">
        <v>90</v>
      </c>
    </row>
    <row r="42" spans="1:13" ht="36" customHeight="1" x14ac:dyDescent="0.25">
      <c r="A42" s="490"/>
      <c r="B42" s="748"/>
      <c r="C42" s="491" t="s">
        <v>9</v>
      </c>
      <c r="D42" s="502"/>
      <c r="E42" s="502"/>
      <c r="F42" s="228" t="s">
        <v>2</v>
      </c>
      <c r="G42" s="229">
        <f>G44+G46</f>
        <v>116415.7</v>
      </c>
      <c r="H42" s="229">
        <f>H44+H46</f>
        <v>116415.7</v>
      </c>
      <c r="I42" s="232">
        <f t="shared" si="1"/>
        <v>0</v>
      </c>
      <c r="J42" s="489"/>
      <c r="K42" s="489"/>
      <c r="L42" s="489"/>
      <c r="M42" s="489"/>
    </row>
    <row r="43" spans="1:13" ht="51" x14ac:dyDescent="0.25">
      <c r="A43" s="490" t="s">
        <v>554</v>
      </c>
      <c r="B43" s="747" t="s">
        <v>222</v>
      </c>
      <c r="C43" s="491" t="s">
        <v>9</v>
      </c>
      <c r="D43" s="731" t="s">
        <v>88</v>
      </c>
      <c r="E43" s="731" t="s">
        <v>89</v>
      </c>
      <c r="F43" s="22" t="s">
        <v>1</v>
      </c>
      <c r="G43" s="232">
        <f>G44</f>
        <v>111415.7</v>
      </c>
      <c r="H43" s="232">
        <f>H44</f>
        <v>111415.7</v>
      </c>
      <c r="I43" s="232">
        <f t="shared" si="1"/>
        <v>0</v>
      </c>
      <c r="J43" s="3" t="s">
        <v>263</v>
      </c>
      <c r="K43" s="218">
        <v>1</v>
      </c>
      <c r="L43" s="218"/>
      <c r="M43" s="218"/>
    </row>
    <row r="44" spans="1:13" ht="25.5" x14ac:dyDescent="0.25">
      <c r="A44" s="490"/>
      <c r="B44" s="747"/>
      <c r="C44" s="491" t="s">
        <v>9</v>
      </c>
      <c r="D44" s="731"/>
      <c r="E44" s="731"/>
      <c r="F44" s="228" t="s">
        <v>2</v>
      </c>
      <c r="G44" s="229">
        <v>111415.7</v>
      </c>
      <c r="H44" s="229">
        <v>111415.7</v>
      </c>
      <c r="I44" s="232">
        <f t="shared" si="1"/>
        <v>0</v>
      </c>
      <c r="J44" s="220" t="s">
        <v>431</v>
      </c>
      <c r="K44" s="218">
        <v>100</v>
      </c>
      <c r="L44" s="218"/>
      <c r="M44" s="218"/>
    </row>
    <row r="45" spans="1:13" ht="51" x14ac:dyDescent="0.25">
      <c r="A45" s="739" t="s">
        <v>555</v>
      </c>
      <c r="B45" s="827" t="s">
        <v>477</v>
      </c>
      <c r="C45" s="504" t="s">
        <v>9</v>
      </c>
      <c r="D45" s="572" t="s">
        <v>88</v>
      </c>
      <c r="E45" s="572" t="s">
        <v>89</v>
      </c>
      <c r="F45" s="22" t="s">
        <v>1</v>
      </c>
      <c r="G45" s="229">
        <f>G46</f>
        <v>5000</v>
      </c>
      <c r="H45" s="229">
        <f>H46</f>
        <v>5000</v>
      </c>
      <c r="I45" s="232">
        <f t="shared" si="1"/>
        <v>0</v>
      </c>
      <c r="J45" s="224" t="s">
        <v>480</v>
      </c>
      <c r="K45" s="225">
        <v>1</v>
      </c>
      <c r="L45" s="218"/>
      <c r="M45" s="218"/>
    </row>
    <row r="46" spans="1:13" ht="76.5" x14ac:dyDescent="0.25">
      <c r="A46" s="739"/>
      <c r="B46" s="827"/>
      <c r="C46" s="504"/>
      <c r="D46" s="572"/>
      <c r="E46" s="572"/>
      <c r="F46" s="228" t="s">
        <v>2</v>
      </c>
      <c r="G46" s="229">
        <v>5000</v>
      </c>
      <c r="H46" s="229">
        <v>5000</v>
      </c>
      <c r="I46" s="232">
        <f t="shared" si="1"/>
        <v>0</v>
      </c>
      <c r="J46" s="224" t="s">
        <v>481</v>
      </c>
      <c r="K46" s="225">
        <v>1</v>
      </c>
      <c r="L46" s="218"/>
      <c r="M46" s="218"/>
    </row>
  </sheetData>
  <mergeCells count="104">
    <mergeCell ref="D15:D16"/>
    <mergeCell ref="E15:E16"/>
    <mergeCell ref="J11:J12"/>
    <mergeCell ref="K11:K12"/>
    <mergeCell ref="L11:L12"/>
    <mergeCell ref="M11:M12"/>
    <mergeCell ref="A11:A12"/>
    <mergeCell ref="B11:B12"/>
    <mergeCell ref="C11:C12"/>
    <mergeCell ref="D11:E11"/>
    <mergeCell ref="F11:G11"/>
    <mergeCell ref="A13:A14"/>
    <mergeCell ref="B13:B14"/>
    <mergeCell ref="C13:C14"/>
    <mergeCell ref="D13:D14"/>
    <mergeCell ref="E13:E14"/>
    <mergeCell ref="J13:J14"/>
    <mergeCell ref="K13:K14"/>
    <mergeCell ref="L13:L14"/>
    <mergeCell ref="M13:M14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J41:J42"/>
    <mergeCell ref="K41:K42"/>
    <mergeCell ref="L41:L42"/>
    <mergeCell ref="M41:M42"/>
    <mergeCell ref="A41:A42"/>
    <mergeCell ref="B41:B42"/>
    <mergeCell ref="C41:C42"/>
    <mergeCell ref="D41:D42"/>
    <mergeCell ref="E41:E42"/>
    <mergeCell ref="M37:M38"/>
    <mergeCell ref="A39:A40"/>
    <mergeCell ref="C39:C40"/>
    <mergeCell ref="D39:D40"/>
    <mergeCell ref="E39:E40"/>
    <mergeCell ref="A37:A38"/>
    <mergeCell ref="B37:B38"/>
    <mergeCell ref="C37:C38"/>
    <mergeCell ref="D37:D38"/>
    <mergeCell ref="E37:E38"/>
    <mergeCell ref="J37:J38"/>
    <mergeCell ref="K37:K38"/>
    <mergeCell ref="L37:L38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J29:J30"/>
    <mergeCell ref="K29:K30"/>
    <mergeCell ref="L29:L30"/>
    <mergeCell ref="M29:M30"/>
    <mergeCell ref="J33:J34"/>
    <mergeCell ref="K33:K34"/>
    <mergeCell ref="L33:L34"/>
    <mergeCell ref="M33:M34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9:M9"/>
    <mergeCell ref="A26:A28"/>
    <mergeCell ref="B26:B28"/>
    <mergeCell ref="C26:C28"/>
    <mergeCell ref="D26:D28"/>
    <mergeCell ref="E26:E28"/>
    <mergeCell ref="J17:J25"/>
    <mergeCell ref="K17:K25"/>
    <mergeCell ref="L17:L25"/>
    <mergeCell ref="M17:M25"/>
    <mergeCell ref="A17:A25"/>
    <mergeCell ref="B17:B25"/>
    <mergeCell ref="C17:C19"/>
    <mergeCell ref="D17:D25"/>
    <mergeCell ref="E17:E25"/>
    <mergeCell ref="C20:C22"/>
    <mergeCell ref="C23:C25"/>
    <mergeCell ref="J26:J27"/>
    <mergeCell ref="K26:K27"/>
    <mergeCell ref="L26:L27"/>
    <mergeCell ref="M26:M27"/>
    <mergeCell ref="A15:A16"/>
    <mergeCell ref="B15:B16"/>
    <mergeCell ref="C15:C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9"/>
  <sheetViews>
    <sheetView view="pageBreakPreview" topLeftCell="A15" zoomScale="60" zoomScaleNormal="70" workbookViewId="0">
      <selection activeCell="F300" sqref="F300"/>
    </sheetView>
  </sheetViews>
  <sheetFormatPr defaultRowHeight="15" x14ac:dyDescent="0.25"/>
  <cols>
    <col min="1" max="1" width="14.42578125" customWidth="1"/>
    <col min="2" max="2" width="57.42578125" customWidth="1"/>
    <col min="3" max="3" width="34.85546875" customWidth="1"/>
    <col min="4" max="9" width="14.42578125" customWidth="1"/>
    <col min="10" max="10" width="42.140625" customWidth="1"/>
    <col min="11" max="11" width="20.140625" customWidth="1"/>
    <col min="12" max="12" width="19" customWidth="1"/>
    <col min="13" max="13" width="14" customWidth="1"/>
    <col min="14" max="14" width="17" customWidth="1"/>
  </cols>
  <sheetData>
    <row r="1" spans="1:14" s="1" customFormat="1" ht="18.75" x14ac:dyDescent="0.2">
      <c r="B1" s="8"/>
      <c r="F1" s="42"/>
      <c r="G1" s="40"/>
      <c r="H1" s="40"/>
      <c r="I1" s="40"/>
      <c r="J1" s="6" t="s">
        <v>168</v>
      </c>
      <c r="K1" s="40"/>
      <c r="L1" s="40"/>
      <c r="M1" s="40"/>
      <c r="N1" s="40"/>
    </row>
    <row r="2" spans="1:14" s="1" customFormat="1" ht="18.75" x14ac:dyDescent="0.2">
      <c r="B2" s="8"/>
      <c r="F2" s="42"/>
      <c r="G2" s="40"/>
      <c r="H2" s="40"/>
      <c r="I2" s="40"/>
      <c r="J2" s="6" t="s">
        <v>169</v>
      </c>
      <c r="K2" s="40"/>
      <c r="L2" s="40"/>
      <c r="M2" s="40"/>
      <c r="N2" s="40"/>
    </row>
    <row r="3" spans="1:14" s="1" customFormat="1" ht="18.75" x14ac:dyDescent="0.2">
      <c r="F3" s="42"/>
      <c r="G3" s="40"/>
      <c r="H3" s="40"/>
      <c r="I3" s="40"/>
      <c r="J3" s="6" t="s">
        <v>170</v>
      </c>
      <c r="K3" s="40"/>
      <c r="L3" s="40"/>
      <c r="M3" s="40"/>
      <c r="N3" s="40"/>
    </row>
    <row r="4" spans="1:14" s="1" customFormat="1" ht="18.75" x14ac:dyDescent="0.2">
      <c r="F4" s="42"/>
      <c r="G4" s="40"/>
      <c r="H4" s="40"/>
      <c r="I4" s="40"/>
      <c r="J4" s="6" t="s">
        <v>171</v>
      </c>
      <c r="K4" s="40"/>
      <c r="L4" s="40"/>
      <c r="M4" s="40"/>
      <c r="N4" s="40"/>
    </row>
    <row r="5" spans="1:14" s="1" customFormat="1" ht="18.75" x14ac:dyDescent="0.2">
      <c r="F5" s="42"/>
      <c r="G5" s="40"/>
      <c r="H5" s="40"/>
      <c r="I5" s="40"/>
      <c r="J5" s="6" t="s">
        <v>172</v>
      </c>
      <c r="K5" s="40"/>
      <c r="L5" s="40"/>
      <c r="M5" s="40"/>
      <c r="N5" s="40"/>
    </row>
    <row r="6" spans="1:14" s="1" customFormat="1" ht="18.75" x14ac:dyDescent="0.2">
      <c r="F6" s="42"/>
      <c r="G6" s="40"/>
      <c r="H6" s="40"/>
      <c r="I6" s="40"/>
      <c r="J6" s="6" t="s">
        <v>173</v>
      </c>
      <c r="K6" s="40"/>
      <c r="L6" s="40"/>
      <c r="M6" s="40"/>
      <c r="N6" s="40"/>
    </row>
    <row r="7" spans="1:14" s="1" customFormat="1" ht="18.75" x14ac:dyDescent="0.2">
      <c r="F7" s="42"/>
      <c r="G7" s="40"/>
      <c r="H7" s="40"/>
      <c r="I7" s="40"/>
      <c r="J7" s="6"/>
      <c r="K7" s="40"/>
      <c r="L7" s="40"/>
      <c r="M7" s="40"/>
      <c r="N7" s="40"/>
    </row>
    <row r="8" spans="1:14" s="1" customFormat="1" ht="18.75" x14ac:dyDescent="0.2">
      <c r="F8" s="42"/>
      <c r="G8" s="40"/>
      <c r="H8" s="40"/>
      <c r="I8" s="40"/>
      <c r="J8" s="6"/>
      <c r="K8" s="40"/>
      <c r="L8" s="40"/>
      <c r="M8" s="40"/>
      <c r="N8" s="40"/>
    </row>
    <row r="9" spans="1:14" s="1" customFormat="1" ht="22.5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</row>
    <row r="11" spans="1:14" ht="29.25" customHeight="1" x14ac:dyDescent="0.25">
      <c r="A11" s="466" t="s">
        <v>82</v>
      </c>
      <c r="B11" s="468" t="s">
        <v>174</v>
      </c>
      <c r="C11" s="468" t="s">
        <v>83</v>
      </c>
      <c r="D11" s="792" t="s">
        <v>84</v>
      </c>
      <c r="E11" s="793"/>
      <c r="F11" s="791" t="s">
        <v>177</v>
      </c>
      <c r="G11" s="791"/>
      <c r="H11" s="231"/>
      <c r="I11" s="215"/>
      <c r="J11" s="790" t="s">
        <v>85</v>
      </c>
      <c r="K11" s="709" t="s">
        <v>467</v>
      </c>
      <c r="L11" s="709" t="s">
        <v>561</v>
      </c>
      <c r="M11" s="709" t="s">
        <v>616</v>
      </c>
      <c r="N11" s="709" t="s">
        <v>455</v>
      </c>
    </row>
    <row r="12" spans="1:14" ht="44.25" customHeight="1" x14ac:dyDescent="0.25">
      <c r="A12" s="467"/>
      <c r="B12" s="469"/>
      <c r="C12" s="469"/>
      <c r="D12" s="231" t="s">
        <v>175</v>
      </c>
      <c r="E12" s="231" t="s">
        <v>176</v>
      </c>
      <c r="F12" s="156" t="s">
        <v>86</v>
      </c>
      <c r="G12" s="156" t="s">
        <v>231</v>
      </c>
      <c r="H12" s="156" t="s">
        <v>231</v>
      </c>
      <c r="I12" s="156"/>
      <c r="J12" s="787"/>
      <c r="K12" s="709"/>
      <c r="L12" s="709"/>
      <c r="M12" s="709"/>
      <c r="N12" s="709"/>
    </row>
    <row r="13" spans="1:14" x14ac:dyDescent="0.25">
      <c r="A13" s="9">
        <v>1</v>
      </c>
      <c r="B13" s="2">
        <v>2</v>
      </c>
      <c r="C13" s="2">
        <v>3</v>
      </c>
      <c r="D13" s="157">
        <v>4</v>
      </c>
      <c r="E13" s="157">
        <v>5</v>
      </c>
      <c r="F13" s="223">
        <v>6</v>
      </c>
      <c r="G13" s="223">
        <v>7</v>
      </c>
      <c r="H13" s="223"/>
      <c r="I13" s="223"/>
      <c r="J13" s="158">
        <v>8</v>
      </c>
      <c r="K13" s="223">
        <v>9</v>
      </c>
      <c r="L13" s="223">
        <v>10</v>
      </c>
      <c r="M13" s="223">
        <v>11</v>
      </c>
      <c r="N13" s="223">
        <v>12</v>
      </c>
    </row>
    <row r="14" spans="1:14" x14ac:dyDescent="0.25">
      <c r="A14" s="529" t="s">
        <v>277</v>
      </c>
      <c r="B14" s="562" t="s">
        <v>327</v>
      </c>
      <c r="C14" s="766" t="s">
        <v>0</v>
      </c>
      <c r="D14" s="493" t="s">
        <v>90</v>
      </c>
      <c r="E14" s="493" t="s">
        <v>90</v>
      </c>
      <c r="F14" s="221" t="s">
        <v>1</v>
      </c>
      <c r="G14" s="232">
        <v>313668.09999999998</v>
      </c>
      <c r="H14" s="232">
        <v>313668.09999999998</v>
      </c>
      <c r="I14" s="232">
        <f t="shared" ref="I14:I22" si="0">H14-G14</f>
        <v>0</v>
      </c>
      <c r="J14" s="830" t="s">
        <v>90</v>
      </c>
      <c r="K14" s="830" t="s">
        <v>90</v>
      </c>
      <c r="L14" s="830"/>
      <c r="M14" s="830"/>
      <c r="N14" s="515"/>
    </row>
    <row r="15" spans="1:14" x14ac:dyDescent="0.25">
      <c r="A15" s="530"/>
      <c r="B15" s="563"/>
      <c r="C15" s="767"/>
      <c r="D15" s="494"/>
      <c r="E15" s="494"/>
      <c r="F15" s="219" t="s">
        <v>2</v>
      </c>
      <c r="G15" s="232">
        <v>66846.2</v>
      </c>
      <c r="H15" s="232">
        <f>G15</f>
        <v>66846.2</v>
      </c>
      <c r="I15" s="232">
        <f t="shared" si="0"/>
        <v>0</v>
      </c>
      <c r="J15" s="831"/>
      <c r="K15" s="831"/>
      <c r="L15" s="831"/>
      <c r="M15" s="831"/>
      <c r="N15" s="515"/>
    </row>
    <row r="16" spans="1:14" x14ac:dyDescent="0.25">
      <c r="A16" s="530"/>
      <c r="B16" s="563"/>
      <c r="C16" s="768"/>
      <c r="D16" s="494"/>
      <c r="E16" s="494"/>
      <c r="F16" s="214" t="s">
        <v>5</v>
      </c>
      <c r="G16" s="232">
        <v>246821.9</v>
      </c>
      <c r="H16" s="232">
        <f>G16</f>
        <v>246821.9</v>
      </c>
      <c r="I16" s="232">
        <f t="shared" si="0"/>
        <v>0</v>
      </c>
      <c r="J16" s="831"/>
      <c r="K16" s="831"/>
      <c r="L16" s="831"/>
      <c r="M16" s="831"/>
      <c r="N16" s="515"/>
    </row>
    <row r="17" spans="1:14" x14ac:dyDescent="0.25">
      <c r="A17" s="530"/>
      <c r="B17" s="563"/>
      <c r="C17" s="496" t="s">
        <v>7</v>
      </c>
      <c r="D17" s="494"/>
      <c r="E17" s="494"/>
      <c r="F17" s="221" t="s">
        <v>1</v>
      </c>
      <c r="G17" s="204">
        <v>66846.2</v>
      </c>
      <c r="H17" s="204">
        <v>66846.2</v>
      </c>
      <c r="I17" s="232">
        <f t="shared" si="0"/>
        <v>0</v>
      </c>
      <c r="J17" s="831"/>
      <c r="K17" s="831"/>
      <c r="L17" s="831"/>
      <c r="M17" s="831"/>
      <c r="N17" s="515"/>
    </row>
    <row r="18" spans="1:14" x14ac:dyDescent="0.25">
      <c r="A18" s="530"/>
      <c r="B18" s="563"/>
      <c r="C18" s="512"/>
      <c r="D18" s="494"/>
      <c r="E18" s="494"/>
      <c r="F18" s="219" t="s">
        <v>2</v>
      </c>
      <c r="G18" s="229">
        <v>66846.2</v>
      </c>
      <c r="H18" s="229">
        <v>66846.2</v>
      </c>
      <c r="I18" s="232">
        <f t="shared" si="0"/>
        <v>0</v>
      </c>
      <c r="J18" s="831"/>
      <c r="K18" s="831"/>
      <c r="L18" s="831"/>
      <c r="M18" s="831"/>
      <c r="N18" s="515"/>
    </row>
    <row r="19" spans="1:14" x14ac:dyDescent="0.25">
      <c r="A19" s="530"/>
      <c r="B19" s="563"/>
      <c r="C19" s="491" t="s">
        <v>6</v>
      </c>
      <c r="D19" s="494"/>
      <c r="E19" s="494"/>
      <c r="F19" s="221" t="s">
        <v>1</v>
      </c>
      <c r="G19" s="232">
        <v>246821.9</v>
      </c>
      <c r="H19" s="232">
        <v>246821.9</v>
      </c>
      <c r="I19" s="232">
        <f t="shared" si="0"/>
        <v>0</v>
      </c>
      <c r="J19" s="831"/>
      <c r="K19" s="831"/>
      <c r="L19" s="831"/>
      <c r="M19" s="831"/>
      <c r="N19" s="515"/>
    </row>
    <row r="20" spans="1:14" x14ac:dyDescent="0.25">
      <c r="A20" s="547"/>
      <c r="B20" s="595"/>
      <c r="C20" s="491"/>
      <c r="D20" s="495"/>
      <c r="E20" s="495"/>
      <c r="F20" s="214" t="s">
        <v>5</v>
      </c>
      <c r="G20" s="229">
        <v>246821.9</v>
      </c>
      <c r="H20" s="229">
        <v>246821.9</v>
      </c>
      <c r="I20" s="232">
        <f t="shared" si="0"/>
        <v>0</v>
      </c>
      <c r="J20" s="832"/>
      <c r="K20" s="832"/>
      <c r="L20" s="832"/>
      <c r="M20" s="832"/>
      <c r="N20" s="515"/>
    </row>
    <row r="21" spans="1:14" ht="102" x14ac:dyDescent="0.25">
      <c r="A21" s="490" t="s">
        <v>445</v>
      </c>
      <c r="B21" s="496" t="s">
        <v>446</v>
      </c>
      <c r="C21" s="492" t="s">
        <v>6</v>
      </c>
      <c r="D21" s="493" t="s">
        <v>88</v>
      </c>
      <c r="E21" s="493" t="s">
        <v>89</v>
      </c>
      <c r="F21" s="221" t="s">
        <v>1</v>
      </c>
      <c r="G21" s="232">
        <v>246821.9</v>
      </c>
      <c r="H21" s="234">
        <v>246821.9</v>
      </c>
      <c r="I21" s="232">
        <f t="shared" si="0"/>
        <v>0</v>
      </c>
      <c r="J21" s="53" t="s">
        <v>468</v>
      </c>
      <c r="K21" s="225">
        <v>71</v>
      </c>
      <c r="L21" s="218"/>
      <c r="M21" s="218"/>
      <c r="N21" s="514" t="s">
        <v>596</v>
      </c>
    </row>
    <row r="22" spans="1:14" ht="114.75" x14ac:dyDescent="0.25">
      <c r="A22" s="490"/>
      <c r="B22" s="497"/>
      <c r="C22" s="492" t="s">
        <v>7</v>
      </c>
      <c r="D22" s="494"/>
      <c r="E22" s="494"/>
      <c r="F22" s="83" t="s">
        <v>5</v>
      </c>
      <c r="G22" s="229">
        <v>246821.9</v>
      </c>
      <c r="H22" s="230">
        <v>246821.9</v>
      </c>
      <c r="I22" s="232">
        <f t="shared" si="0"/>
        <v>0</v>
      </c>
      <c r="J22" s="226" t="s">
        <v>478</v>
      </c>
      <c r="K22" s="225">
        <v>100</v>
      </c>
      <c r="L22" s="218"/>
      <c r="M22" s="218"/>
      <c r="N22" s="528"/>
    </row>
    <row r="23" spans="1:14" x14ac:dyDescent="0.25">
      <c r="A23" s="559" t="s">
        <v>147</v>
      </c>
      <c r="B23" s="501" t="s">
        <v>256</v>
      </c>
      <c r="C23" s="479" t="s">
        <v>0</v>
      </c>
      <c r="D23" s="560" t="s">
        <v>87</v>
      </c>
      <c r="E23" s="560" t="s">
        <v>87</v>
      </c>
      <c r="F23" s="221" t="s">
        <v>1</v>
      </c>
      <c r="G23" s="232">
        <v>42295787.700000003</v>
      </c>
      <c r="H23" s="232">
        <v>42295787.700000003</v>
      </c>
      <c r="I23" s="232">
        <f t="shared" ref="I23:I49" si="1">H23-G23</f>
        <v>0</v>
      </c>
      <c r="J23" s="561" t="s">
        <v>90</v>
      </c>
      <c r="K23" s="561" t="s">
        <v>90</v>
      </c>
      <c r="L23" s="561" t="s">
        <v>90</v>
      </c>
      <c r="M23" s="561" t="s">
        <v>90</v>
      </c>
      <c r="N23" s="561" t="s">
        <v>90</v>
      </c>
    </row>
    <row r="24" spans="1:14" x14ac:dyDescent="0.25">
      <c r="A24" s="559"/>
      <c r="B24" s="501" t="s">
        <v>74</v>
      </c>
      <c r="C24" s="479" t="s">
        <v>0</v>
      </c>
      <c r="D24" s="560"/>
      <c r="E24" s="560"/>
      <c r="F24" s="221" t="s">
        <v>2</v>
      </c>
      <c r="G24" s="232">
        <v>16271979.199999999</v>
      </c>
      <c r="H24" s="232">
        <v>16271979.199999999</v>
      </c>
      <c r="I24" s="232">
        <f t="shared" si="1"/>
        <v>0</v>
      </c>
      <c r="J24" s="561"/>
      <c r="K24" s="561"/>
      <c r="L24" s="561"/>
      <c r="M24" s="561"/>
      <c r="N24" s="561"/>
    </row>
    <row r="25" spans="1:14" x14ac:dyDescent="0.25">
      <c r="A25" s="559"/>
      <c r="B25" s="501" t="s">
        <v>74</v>
      </c>
      <c r="C25" s="479" t="s">
        <v>0</v>
      </c>
      <c r="D25" s="560"/>
      <c r="E25" s="560"/>
      <c r="F25" s="221" t="s">
        <v>5</v>
      </c>
      <c r="G25" s="232">
        <v>26023808.5</v>
      </c>
      <c r="H25" s="232">
        <v>26023808.5</v>
      </c>
      <c r="I25" s="232">
        <f t="shared" si="1"/>
        <v>0</v>
      </c>
      <c r="J25" s="561"/>
      <c r="K25" s="561"/>
      <c r="L25" s="561"/>
      <c r="M25" s="561"/>
      <c r="N25" s="561"/>
    </row>
    <row r="26" spans="1:14" x14ac:dyDescent="0.25">
      <c r="A26" s="559"/>
      <c r="B26" s="501" t="s">
        <v>74</v>
      </c>
      <c r="C26" s="479" t="s">
        <v>6</v>
      </c>
      <c r="D26" s="560" t="s">
        <v>87</v>
      </c>
      <c r="E26" s="560" t="s">
        <v>87</v>
      </c>
      <c r="F26" s="221" t="s">
        <v>1</v>
      </c>
      <c r="G26" s="232">
        <v>26023808.5</v>
      </c>
      <c r="H26" s="232">
        <v>26023808.5</v>
      </c>
      <c r="I26" s="232">
        <f t="shared" si="1"/>
        <v>0</v>
      </c>
      <c r="J26" s="561"/>
      <c r="K26" s="561"/>
      <c r="L26" s="561"/>
      <c r="M26" s="561"/>
      <c r="N26" s="561"/>
    </row>
    <row r="27" spans="1:14" x14ac:dyDescent="0.25">
      <c r="A27" s="559"/>
      <c r="B27" s="501" t="s">
        <v>74</v>
      </c>
      <c r="C27" s="479" t="s">
        <v>6</v>
      </c>
      <c r="D27" s="560"/>
      <c r="E27" s="560"/>
      <c r="F27" s="221" t="s">
        <v>2</v>
      </c>
      <c r="G27" s="232">
        <v>0</v>
      </c>
      <c r="H27" s="232">
        <v>0</v>
      </c>
      <c r="I27" s="232">
        <f t="shared" si="1"/>
        <v>0</v>
      </c>
      <c r="J27" s="561"/>
      <c r="K27" s="561"/>
      <c r="L27" s="561"/>
      <c r="M27" s="561"/>
      <c r="N27" s="561"/>
    </row>
    <row r="28" spans="1:14" x14ac:dyDescent="0.25">
      <c r="A28" s="559"/>
      <c r="B28" s="501" t="s">
        <v>74</v>
      </c>
      <c r="C28" s="479" t="s">
        <v>6</v>
      </c>
      <c r="D28" s="560"/>
      <c r="E28" s="560"/>
      <c r="F28" s="221" t="s">
        <v>5</v>
      </c>
      <c r="G28" s="232">
        <v>26023808.5</v>
      </c>
      <c r="H28" s="232">
        <v>26023808.5</v>
      </c>
      <c r="I28" s="232">
        <f t="shared" si="1"/>
        <v>0</v>
      </c>
      <c r="J28" s="561"/>
      <c r="K28" s="561"/>
      <c r="L28" s="561"/>
      <c r="M28" s="561"/>
      <c r="N28" s="561"/>
    </row>
    <row r="29" spans="1:14" x14ac:dyDescent="0.25">
      <c r="A29" s="559"/>
      <c r="B29" s="501" t="s">
        <v>74</v>
      </c>
      <c r="C29" s="479" t="s">
        <v>7</v>
      </c>
      <c r="D29" s="560" t="s">
        <v>87</v>
      </c>
      <c r="E29" s="560" t="s">
        <v>87</v>
      </c>
      <c r="F29" s="221" t="s">
        <v>1</v>
      </c>
      <c r="G29" s="232">
        <v>16271979.199999999</v>
      </c>
      <c r="H29" s="232">
        <v>16271979.199999999</v>
      </c>
      <c r="I29" s="232">
        <f t="shared" si="1"/>
        <v>0</v>
      </c>
      <c r="J29" s="561"/>
      <c r="K29" s="561"/>
      <c r="L29" s="561"/>
      <c r="M29" s="561"/>
      <c r="N29" s="561"/>
    </row>
    <row r="30" spans="1:14" x14ac:dyDescent="0.25">
      <c r="A30" s="559"/>
      <c r="B30" s="501" t="s">
        <v>74</v>
      </c>
      <c r="C30" s="479" t="s">
        <v>7</v>
      </c>
      <c r="D30" s="560"/>
      <c r="E30" s="560"/>
      <c r="F30" s="221" t="s">
        <v>2</v>
      </c>
      <c r="G30" s="232">
        <v>16271979.199999999</v>
      </c>
      <c r="H30" s="232">
        <v>16271979.199999999</v>
      </c>
      <c r="I30" s="232">
        <f t="shared" si="1"/>
        <v>0</v>
      </c>
      <c r="J30" s="561"/>
      <c r="K30" s="561"/>
      <c r="L30" s="561"/>
      <c r="M30" s="561"/>
      <c r="N30" s="561"/>
    </row>
    <row r="31" spans="1:14" x14ac:dyDescent="0.25">
      <c r="A31" s="490" t="s">
        <v>148</v>
      </c>
      <c r="B31" s="501" t="s">
        <v>257</v>
      </c>
      <c r="C31" s="492" t="s">
        <v>7</v>
      </c>
      <c r="D31" s="502" t="s">
        <v>87</v>
      </c>
      <c r="E31" s="502" t="s">
        <v>87</v>
      </c>
      <c r="F31" s="221" t="s">
        <v>1</v>
      </c>
      <c r="G31" s="232">
        <v>16271979.199999999</v>
      </c>
      <c r="H31" s="232">
        <v>16271979.199999999</v>
      </c>
      <c r="I31" s="232">
        <f t="shared" si="1"/>
        <v>0</v>
      </c>
      <c r="J31" s="489" t="s">
        <v>90</v>
      </c>
      <c r="K31" s="489" t="s">
        <v>90</v>
      </c>
      <c r="L31" s="489" t="s">
        <v>90</v>
      </c>
      <c r="M31" s="489" t="s">
        <v>90</v>
      </c>
      <c r="N31" s="489" t="s">
        <v>90</v>
      </c>
    </row>
    <row r="32" spans="1:14" x14ac:dyDescent="0.25">
      <c r="A32" s="490"/>
      <c r="B32" s="501" t="s">
        <v>75</v>
      </c>
      <c r="C32" s="492" t="s">
        <v>7</v>
      </c>
      <c r="D32" s="502"/>
      <c r="E32" s="502"/>
      <c r="F32" s="219" t="s">
        <v>2</v>
      </c>
      <c r="G32" s="229">
        <v>16271979.199999999</v>
      </c>
      <c r="H32" s="229">
        <v>16271979.199999999</v>
      </c>
      <c r="I32" s="232">
        <f t="shared" si="1"/>
        <v>0</v>
      </c>
      <c r="J32" s="489"/>
      <c r="K32" s="489"/>
      <c r="L32" s="489"/>
      <c r="M32" s="489"/>
      <c r="N32" s="489"/>
    </row>
    <row r="33" spans="1:14" ht="38.25" x14ac:dyDescent="0.25">
      <c r="A33" s="490" t="s">
        <v>149</v>
      </c>
      <c r="B33" s="491" t="s">
        <v>223</v>
      </c>
      <c r="C33" s="492" t="s">
        <v>7</v>
      </c>
      <c r="D33" s="493" t="s">
        <v>88</v>
      </c>
      <c r="E33" s="493" t="s">
        <v>89</v>
      </c>
      <c r="F33" s="221" t="s">
        <v>1</v>
      </c>
      <c r="G33" s="232">
        <v>16271979.199999999</v>
      </c>
      <c r="H33" s="232">
        <v>16271979.199999999</v>
      </c>
      <c r="I33" s="232">
        <f t="shared" si="1"/>
        <v>0</v>
      </c>
      <c r="J33" s="5" t="s">
        <v>432</v>
      </c>
      <c r="K33" s="227">
        <v>1474726</v>
      </c>
      <c r="L33" s="227"/>
      <c r="M33" s="227"/>
      <c r="N33" s="514" t="s">
        <v>596</v>
      </c>
    </row>
    <row r="34" spans="1:14" ht="25.5" x14ac:dyDescent="0.25">
      <c r="A34" s="490"/>
      <c r="B34" s="491" t="s">
        <v>76</v>
      </c>
      <c r="C34" s="492" t="s">
        <v>7</v>
      </c>
      <c r="D34" s="494"/>
      <c r="E34" s="494"/>
      <c r="F34" s="219" t="s">
        <v>2</v>
      </c>
      <c r="G34" s="229">
        <v>16271979.199999999</v>
      </c>
      <c r="H34" s="229">
        <v>16271979.199999999</v>
      </c>
      <c r="I34" s="232">
        <f t="shared" si="1"/>
        <v>0</v>
      </c>
      <c r="J34" s="222" t="s">
        <v>433</v>
      </c>
      <c r="K34" s="218">
        <v>100</v>
      </c>
      <c r="L34" s="218"/>
      <c r="M34" s="218"/>
      <c r="N34" s="515"/>
    </row>
    <row r="35" spans="1:14" x14ac:dyDescent="0.25">
      <c r="A35" s="490" t="s">
        <v>150</v>
      </c>
      <c r="B35" s="501" t="s">
        <v>258</v>
      </c>
      <c r="C35" s="492" t="s">
        <v>6</v>
      </c>
      <c r="D35" s="502" t="s">
        <v>87</v>
      </c>
      <c r="E35" s="502" t="s">
        <v>87</v>
      </c>
      <c r="F35" s="221" t="s">
        <v>1</v>
      </c>
      <c r="G35" s="232">
        <v>25739421.300000001</v>
      </c>
      <c r="H35" s="232">
        <v>25739421.300000001</v>
      </c>
      <c r="I35" s="232">
        <f t="shared" si="1"/>
        <v>0</v>
      </c>
      <c r="J35" s="489" t="s">
        <v>90</v>
      </c>
      <c r="K35" s="489" t="s">
        <v>90</v>
      </c>
      <c r="L35" s="489" t="s">
        <v>90</v>
      </c>
      <c r="M35" s="489" t="s">
        <v>90</v>
      </c>
      <c r="N35" s="515"/>
    </row>
    <row r="36" spans="1:14" x14ac:dyDescent="0.25">
      <c r="A36" s="490"/>
      <c r="B36" s="501" t="s">
        <v>77</v>
      </c>
      <c r="C36" s="492" t="s">
        <v>6</v>
      </c>
      <c r="D36" s="502"/>
      <c r="E36" s="502"/>
      <c r="F36" s="219" t="s">
        <v>2</v>
      </c>
      <c r="G36" s="229">
        <v>0</v>
      </c>
      <c r="H36" s="229">
        <v>0</v>
      </c>
      <c r="I36" s="232">
        <f t="shared" si="1"/>
        <v>0</v>
      </c>
      <c r="J36" s="489"/>
      <c r="K36" s="489"/>
      <c r="L36" s="489"/>
      <c r="M36" s="489"/>
      <c r="N36" s="515"/>
    </row>
    <row r="37" spans="1:14" x14ac:dyDescent="0.25">
      <c r="A37" s="490"/>
      <c r="B37" s="501" t="s">
        <v>77</v>
      </c>
      <c r="C37" s="492" t="s">
        <v>6</v>
      </c>
      <c r="D37" s="502"/>
      <c r="E37" s="502"/>
      <c r="F37" s="219" t="s">
        <v>5</v>
      </c>
      <c r="G37" s="229">
        <v>25739421.300000001</v>
      </c>
      <c r="H37" s="229">
        <v>25739421.300000001</v>
      </c>
      <c r="I37" s="232">
        <f t="shared" si="1"/>
        <v>0</v>
      </c>
      <c r="J37" s="489"/>
      <c r="K37" s="489"/>
      <c r="L37" s="489"/>
      <c r="M37" s="489"/>
      <c r="N37" s="515"/>
    </row>
    <row r="38" spans="1:14" x14ac:dyDescent="0.25">
      <c r="A38" s="490" t="s">
        <v>151</v>
      </c>
      <c r="B38" s="491" t="s">
        <v>259</v>
      </c>
      <c r="C38" s="492" t="s">
        <v>6</v>
      </c>
      <c r="D38" s="493" t="s">
        <v>88</v>
      </c>
      <c r="E38" s="493" t="s">
        <v>89</v>
      </c>
      <c r="F38" s="221" t="s">
        <v>1</v>
      </c>
      <c r="G38" s="232">
        <v>17677.3</v>
      </c>
      <c r="H38" s="232">
        <v>17677.3</v>
      </c>
      <c r="I38" s="232">
        <f t="shared" si="1"/>
        <v>0</v>
      </c>
      <c r="J38" s="505" t="s">
        <v>434</v>
      </c>
      <c r="K38" s="503">
        <v>144</v>
      </c>
      <c r="L38" s="503"/>
      <c r="M38" s="503"/>
      <c r="N38" s="515"/>
    </row>
    <row r="39" spans="1:14" ht="53.25" customHeight="1" x14ac:dyDescent="0.25">
      <c r="A39" s="490"/>
      <c r="B39" s="491" t="s">
        <v>78</v>
      </c>
      <c r="C39" s="492" t="s">
        <v>6</v>
      </c>
      <c r="D39" s="494"/>
      <c r="E39" s="494"/>
      <c r="F39" s="219" t="s">
        <v>2</v>
      </c>
      <c r="G39" s="229">
        <v>0</v>
      </c>
      <c r="H39" s="229">
        <v>0</v>
      </c>
      <c r="I39" s="232">
        <f t="shared" si="1"/>
        <v>0</v>
      </c>
      <c r="J39" s="506"/>
      <c r="K39" s="503"/>
      <c r="L39" s="503"/>
      <c r="M39" s="503"/>
      <c r="N39" s="515"/>
    </row>
    <row r="40" spans="1:14" ht="51" x14ac:dyDescent="0.25">
      <c r="A40" s="490"/>
      <c r="B40" s="491" t="s">
        <v>78</v>
      </c>
      <c r="C40" s="492" t="s">
        <v>6</v>
      </c>
      <c r="D40" s="495"/>
      <c r="E40" s="495"/>
      <c r="F40" s="219" t="s">
        <v>5</v>
      </c>
      <c r="G40" s="229">
        <v>17677.3</v>
      </c>
      <c r="H40" s="229">
        <v>17677.3</v>
      </c>
      <c r="I40" s="232">
        <f t="shared" si="1"/>
        <v>0</v>
      </c>
      <c r="J40" s="53" t="s">
        <v>465</v>
      </c>
      <c r="K40" s="243">
        <v>0</v>
      </c>
      <c r="L40" s="243"/>
      <c r="M40" s="243"/>
      <c r="N40" s="515"/>
    </row>
    <row r="41" spans="1:14" x14ac:dyDescent="0.25">
      <c r="A41" s="490" t="s">
        <v>152</v>
      </c>
      <c r="B41" s="491" t="s">
        <v>224</v>
      </c>
      <c r="C41" s="492" t="s">
        <v>6</v>
      </c>
      <c r="D41" s="493" t="s">
        <v>88</v>
      </c>
      <c r="E41" s="493" t="s">
        <v>89</v>
      </c>
      <c r="F41" s="221" t="s">
        <v>1</v>
      </c>
      <c r="G41" s="232">
        <v>25721744</v>
      </c>
      <c r="H41" s="232">
        <v>25721744</v>
      </c>
      <c r="I41" s="232">
        <f t="shared" si="1"/>
        <v>0</v>
      </c>
      <c r="J41" s="537" t="s">
        <v>436</v>
      </c>
      <c r="K41" s="503">
        <v>2516923</v>
      </c>
      <c r="L41" s="503"/>
      <c r="M41" s="503"/>
      <c r="N41" s="515"/>
    </row>
    <row r="42" spans="1:14" ht="42.75" customHeight="1" x14ac:dyDescent="0.25">
      <c r="A42" s="490"/>
      <c r="B42" s="491" t="s">
        <v>79</v>
      </c>
      <c r="C42" s="492" t="s">
        <v>6</v>
      </c>
      <c r="D42" s="494"/>
      <c r="E42" s="494"/>
      <c r="F42" s="219" t="s">
        <v>2</v>
      </c>
      <c r="G42" s="229">
        <v>0</v>
      </c>
      <c r="H42" s="229">
        <v>0</v>
      </c>
      <c r="I42" s="232">
        <f t="shared" si="1"/>
        <v>0</v>
      </c>
      <c r="J42" s="537"/>
      <c r="K42" s="503"/>
      <c r="L42" s="503"/>
      <c r="M42" s="503"/>
      <c r="N42" s="515"/>
    </row>
    <row r="43" spans="1:14" ht="63.75" x14ac:dyDescent="0.25">
      <c r="A43" s="490"/>
      <c r="B43" s="491" t="s">
        <v>79</v>
      </c>
      <c r="C43" s="492" t="s">
        <v>6</v>
      </c>
      <c r="D43" s="495"/>
      <c r="E43" s="495"/>
      <c r="F43" s="219" t="s">
        <v>5</v>
      </c>
      <c r="G43" s="229">
        <v>25721744</v>
      </c>
      <c r="H43" s="229">
        <v>25721744</v>
      </c>
      <c r="I43" s="232">
        <f t="shared" si="1"/>
        <v>0</v>
      </c>
      <c r="J43" s="5" t="s">
        <v>437</v>
      </c>
      <c r="K43" s="243">
        <v>100</v>
      </c>
      <c r="L43" s="243"/>
      <c r="M43" s="243"/>
      <c r="N43" s="515"/>
    </row>
    <row r="44" spans="1:14" x14ac:dyDescent="0.25">
      <c r="A44" s="490" t="s">
        <v>153</v>
      </c>
      <c r="B44" s="501" t="s">
        <v>260</v>
      </c>
      <c r="C44" s="492" t="s">
        <v>6</v>
      </c>
      <c r="D44" s="502" t="s">
        <v>87</v>
      </c>
      <c r="E44" s="502" t="s">
        <v>87</v>
      </c>
      <c r="F44" s="221" t="s">
        <v>1</v>
      </c>
      <c r="G44" s="232">
        <v>284387.20000000001</v>
      </c>
      <c r="H44" s="232">
        <v>284387.20000000001</v>
      </c>
      <c r="I44" s="232">
        <f t="shared" si="1"/>
        <v>0</v>
      </c>
      <c r="J44" s="489" t="s">
        <v>90</v>
      </c>
      <c r="K44" s="489" t="s">
        <v>90</v>
      </c>
      <c r="L44" s="489" t="s">
        <v>90</v>
      </c>
      <c r="M44" s="489" t="s">
        <v>90</v>
      </c>
      <c r="N44" s="515"/>
    </row>
    <row r="45" spans="1:14" x14ac:dyDescent="0.25">
      <c r="A45" s="490"/>
      <c r="B45" s="501" t="s">
        <v>80</v>
      </c>
      <c r="C45" s="492" t="s">
        <v>6</v>
      </c>
      <c r="D45" s="502"/>
      <c r="E45" s="502"/>
      <c r="F45" s="219" t="s">
        <v>2</v>
      </c>
      <c r="G45" s="229">
        <v>0</v>
      </c>
      <c r="H45" s="229">
        <v>0</v>
      </c>
      <c r="I45" s="232">
        <f t="shared" si="1"/>
        <v>0</v>
      </c>
      <c r="J45" s="489"/>
      <c r="K45" s="489"/>
      <c r="L45" s="489"/>
      <c r="M45" s="489"/>
      <c r="N45" s="515"/>
    </row>
    <row r="46" spans="1:14" ht="45" customHeight="1" x14ac:dyDescent="0.25">
      <c r="A46" s="490"/>
      <c r="B46" s="501" t="s">
        <v>80</v>
      </c>
      <c r="C46" s="492" t="s">
        <v>6</v>
      </c>
      <c r="D46" s="502"/>
      <c r="E46" s="502"/>
      <c r="F46" s="219" t="s">
        <v>5</v>
      </c>
      <c r="G46" s="229">
        <v>284387.20000000001</v>
      </c>
      <c r="H46" s="229">
        <v>284387.20000000001</v>
      </c>
      <c r="I46" s="232">
        <f t="shared" si="1"/>
        <v>0</v>
      </c>
      <c r="J46" s="489"/>
      <c r="K46" s="489"/>
      <c r="L46" s="489"/>
      <c r="M46" s="489"/>
      <c r="N46" s="515"/>
    </row>
    <row r="47" spans="1:14" x14ac:dyDescent="0.25">
      <c r="A47" s="490" t="s">
        <v>154</v>
      </c>
      <c r="B47" s="491" t="s">
        <v>225</v>
      </c>
      <c r="C47" s="492" t="s">
        <v>6</v>
      </c>
      <c r="D47" s="493" t="s">
        <v>88</v>
      </c>
      <c r="E47" s="493" t="s">
        <v>89</v>
      </c>
      <c r="F47" s="221" t="s">
        <v>1</v>
      </c>
      <c r="G47" s="232">
        <v>284387.20000000001</v>
      </c>
      <c r="H47" s="232">
        <v>284387.20000000001</v>
      </c>
      <c r="I47" s="232">
        <f t="shared" si="1"/>
        <v>0</v>
      </c>
      <c r="J47" s="537" t="s">
        <v>438</v>
      </c>
      <c r="K47" s="511">
        <v>52</v>
      </c>
      <c r="L47" s="503"/>
      <c r="M47" s="503"/>
      <c r="N47" s="515"/>
    </row>
    <row r="48" spans="1:14" x14ac:dyDescent="0.25">
      <c r="A48" s="490"/>
      <c r="B48" s="491" t="s">
        <v>81</v>
      </c>
      <c r="C48" s="492" t="s">
        <v>6</v>
      </c>
      <c r="D48" s="494"/>
      <c r="E48" s="494"/>
      <c r="F48" s="219" t="s">
        <v>2</v>
      </c>
      <c r="G48" s="229">
        <v>0</v>
      </c>
      <c r="H48" s="229">
        <v>0</v>
      </c>
      <c r="I48" s="232">
        <f t="shared" si="1"/>
        <v>0</v>
      </c>
      <c r="J48" s="537"/>
      <c r="K48" s="511"/>
      <c r="L48" s="503"/>
      <c r="M48" s="503"/>
      <c r="N48" s="515"/>
    </row>
    <row r="49" spans="1:14" ht="63.75" x14ac:dyDescent="0.25">
      <c r="A49" s="490"/>
      <c r="B49" s="491" t="s">
        <v>81</v>
      </c>
      <c r="C49" s="492" t="s">
        <v>6</v>
      </c>
      <c r="D49" s="495"/>
      <c r="E49" s="495"/>
      <c r="F49" s="219" t="s">
        <v>5</v>
      </c>
      <c r="G49" s="229">
        <v>284387.20000000001</v>
      </c>
      <c r="H49" s="229">
        <v>284387.20000000001</v>
      </c>
      <c r="I49" s="232">
        <f t="shared" si="1"/>
        <v>0</v>
      </c>
      <c r="J49" s="3" t="s">
        <v>439</v>
      </c>
      <c r="K49" s="26">
        <v>17.600000000000001</v>
      </c>
      <c r="L49" s="26"/>
      <c r="M49" s="26"/>
      <c r="N49" s="528"/>
    </row>
  </sheetData>
  <mergeCells count="106">
    <mergeCell ref="J44:J46"/>
    <mergeCell ref="K44:K46"/>
    <mergeCell ref="L44:L46"/>
    <mergeCell ref="M44:M46"/>
    <mergeCell ref="A47:A49"/>
    <mergeCell ref="B47:B49"/>
    <mergeCell ref="C47:C49"/>
    <mergeCell ref="D47:D49"/>
    <mergeCell ref="E47:E49"/>
    <mergeCell ref="J47:J48"/>
    <mergeCell ref="K47:K48"/>
    <mergeCell ref="L47:L48"/>
    <mergeCell ref="M47:M48"/>
    <mergeCell ref="A44:A46"/>
    <mergeCell ref="B44:B46"/>
    <mergeCell ref="C44:C46"/>
    <mergeCell ref="D44:D46"/>
    <mergeCell ref="E44:E46"/>
    <mergeCell ref="A41:A43"/>
    <mergeCell ref="B41:B43"/>
    <mergeCell ref="C41:C43"/>
    <mergeCell ref="D41:D43"/>
    <mergeCell ref="E41:E43"/>
    <mergeCell ref="J41:J42"/>
    <mergeCell ref="K41:K42"/>
    <mergeCell ref="L41:L42"/>
    <mergeCell ref="M41:M42"/>
    <mergeCell ref="N33:N49"/>
    <mergeCell ref="A35:A37"/>
    <mergeCell ref="B35:B37"/>
    <mergeCell ref="C35:C37"/>
    <mergeCell ref="D35:D37"/>
    <mergeCell ref="E35:E37"/>
    <mergeCell ref="J35:J37"/>
    <mergeCell ref="K35:K37"/>
    <mergeCell ref="L35:L37"/>
    <mergeCell ref="M35:M37"/>
    <mergeCell ref="A38:A40"/>
    <mergeCell ref="B38:B40"/>
    <mergeCell ref="C38:C40"/>
    <mergeCell ref="D38:D40"/>
    <mergeCell ref="E38:E40"/>
    <mergeCell ref="J38:J39"/>
    <mergeCell ref="A33:A34"/>
    <mergeCell ref="B33:B34"/>
    <mergeCell ref="C33:C34"/>
    <mergeCell ref="D33:D34"/>
    <mergeCell ref="E33:E34"/>
    <mergeCell ref="K38:K39"/>
    <mergeCell ref="L38:L39"/>
    <mergeCell ref="M38:M39"/>
    <mergeCell ref="J31:J32"/>
    <mergeCell ref="K31:K32"/>
    <mergeCell ref="L31:L32"/>
    <mergeCell ref="M31:M32"/>
    <mergeCell ref="N31:N32"/>
    <mergeCell ref="A31:A32"/>
    <mergeCell ref="B31:B32"/>
    <mergeCell ref="C31:C32"/>
    <mergeCell ref="D31:D32"/>
    <mergeCell ref="E31:E32"/>
    <mergeCell ref="J23:J30"/>
    <mergeCell ref="K23:K30"/>
    <mergeCell ref="L23:L30"/>
    <mergeCell ref="M23:M30"/>
    <mergeCell ref="N23:N30"/>
    <mergeCell ref="A23:A30"/>
    <mergeCell ref="B23:B30"/>
    <mergeCell ref="C23:C25"/>
    <mergeCell ref="D23:D25"/>
    <mergeCell ref="E23:E25"/>
    <mergeCell ref="C26:C28"/>
    <mergeCell ref="D26:D28"/>
    <mergeCell ref="E26:E28"/>
    <mergeCell ref="C29:C30"/>
    <mergeCell ref="D29:D30"/>
    <mergeCell ref="E29:E30"/>
    <mergeCell ref="N21:N22"/>
    <mergeCell ref="A21:A22"/>
    <mergeCell ref="B21:B22"/>
    <mergeCell ref="C21:C22"/>
    <mergeCell ref="D21:D22"/>
    <mergeCell ref="E21:E22"/>
    <mergeCell ref="A14:A20"/>
    <mergeCell ref="B14:B20"/>
    <mergeCell ref="C14:C16"/>
    <mergeCell ref="D14:D20"/>
    <mergeCell ref="E14:E20"/>
    <mergeCell ref="C17:C18"/>
    <mergeCell ref="C19:C20"/>
    <mergeCell ref="N14:N20"/>
    <mergeCell ref="J14:J20"/>
    <mergeCell ref="K14:K20"/>
    <mergeCell ref="L14:L20"/>
    <mergeCell ref="M14:M20"/>
    <mergeCell ref="A9:N9"/>
    <mergeCell ref="J11:J12"/>
    <mergeCell ref="K11:K12"/>
    <mergeCell ref="L11:L12"/>
    <mergeCell ref="M11:M12"/>
    <mergeCell ref="N11:N12"/>
    <mergeCell ref="A11:A12"/>
    <mergeCell ref="B11:B12"/>
    <mergeCell ref="C11:C12"/>
    <mergeCell ref="D11:E11"/>
    <mergeCell ref="F11:G11"/>
  </mergeCells>
  <pageMargins left="0.42" right="0.1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"/>
  <sheetViews>
    <sheetView workbookViewId="0">
      <selection activeCell="E15" sqref="E15"/>
    </sheetView>
  </sheetViews>
  <sheetFormatPr defaultRowHeight="15" x14ac:dyDescent="0.25"/>
  <cols>
    <col min="2" max="2" width="49.7109375" customWidth="1"/>
    <col min="3" max="3" width="26.28515625" hidden="1" customWidth="1"/>
    <col min="4" max="5" width="0" hidden="1" customWidth="1"/>
    <col min="6" max="6" width="8.85546875" hidden="1" customWidth="1"/>
    <col min="8" max="9" width="0" hidden="1" customWidth="1"/>
    <col min="10" max="10" width="34.28515625" customWidth="1"/>
    <col min="11" max="12" width="21.28515625" customWidth="1"/>
    <col min="13" max="13" width="17.42578125" customWidth="1"/>
    <col min="14" max="14" width="17.42578125" hidden="1" customWidth="1"/>
  </cols>
  <sheetData>
    <row r="1" spans="1:14" x14ac:dyDescent="0.25">
      <c r="A1" s="466" t="s">
        <v>82</v>
      </c>
      <c r="B1" s="468" t="s">
        <v>174</v>
      </c>
      <c r="C1" s="468" t="s">
        <v>83</v>
      </c>
      <c r="D1" s="470" t="s">
        <v>84</v>
      </c>
      <c r="E1" s="471"/>
      <c r="F1" s="837" t="s">
        <v>177</v>
      </c>
      <c r="G1" s="837"/>
      <c r="H1" s="837"/>
      <c r="I1" s="837"/>
      <c r="J1" s="468" t="s">
        <v>85</v>
      </c>
      <c r="K1" s="833" t="s">
        <v>458</v>
      </c>
      <c r="L1" s="833" t="s">
        <v>457</v>
      </c>
      <c r="M1" s="472" t="s">
        <v>456</v>
      </c>
      <c r="N1" s="834" t="s">
        <v>455</v>
      </c>
    </row>
    <row r="2" spans="1:14" ht="73.5" customHeight="1" x14ac:dyDescent="0.25">
      <c r="A2" s="467"/>
      <c r="B2" s="469"/>
      <c r="C2" s="469"/>
      <c r="D2" s="140" t="s">
        <v>175</v>
      </c>
      <c r="E2" s="140" t="s">
        <v>176</v>
      </c>
      <c r="F2" s="126" t="s">
        <v>86</v>
      </c>
      <c r="G2" s="126" t="s">
        <v>453</v>
      </c>
      <c r="H2" s="126" t="s">
        <v>452</v>
      </c>
      <c r="I2" s="126" t="s">
        <v>454</v>
      </c>
      <c r="J2" s="469"/>
      <c r="K2" s="833"/>
      <c r="L2" s="833"/>
      <c r="M2" s="472"/>
      <c r="N2" s="833"/>
    </row>
    <row r="3" spans="1:14" x14ac:dyDescent="0.25">
      <c r="A3" s="9">
        <v>1</v>
      </c>
      <c r="B3" s="2">
        <v>2</v>
      </c>
      <c r="C3" s="2">
        <v>3</v>
      </c>
      <c r="D3" s="2">
        <v>4</v>
      </c>
      <c r="E3" s="2">
        <v>5</v>
      </c>
      <c r="F3" s="43">
        <v>6</v>
      </c>
      <c r="G3" s="139">
        <v>7</v>
      </c>
      <c r="H3" s="139"/>
      <c r="I3" s="139"/>
      <c r="J3" s="9">
        <v>8</v>
      </c>
      <c r="K3" s="139">
        <v>9</v>
      </c>
      <c r="L3" s="139">
        <v>9</v>
      </c>
      <c r="M3" s="139">
        <v>9</v>
      </c>
      <c r="N3" s="139">
        <v>9</v>
      </c>
    </row>
    <row r="4" spans="1:14" ht="51" x14ac:dyDescent="0.25">
      <c r="A4" s="835" t="s">
        <v>445</v>
      </c>
      <c r="B4" s="836" t="s">
        <v>446</v>
      </c>
      <c r="C4" s="836" t="s">
        <v>6</v>
      </c>
      <c r="D4" s="822" t="s">
        <v>88</v>
      </c>
      <c r="E4" s="822" t="s">
        <v>89</v>
      </c>
      <c r="F4" s="133" t="s">
        <v>1</v>
      </c>
      <c r="G4" s="135">
        <f>G5</f>
        <v>246821.9</v>
      </c>
      <c r="H4" s="135">
        <v>0</v>
      </c>
      <c r="I4" s="135">
        <f t="shared" ref="I4:I5" si="0">G4-H4</f>
        <v>246821.9</v>
      </c>
      <c r="J4" s="3" t="s">
        <v>462</v>
      </c>
      <c r="K4" s="136" t="s">
        <v>460</v>
      </c>
      <c r="L4" s="136"/>
      <c r="M4" s="136" t="s">
        <v>459</v>
      </c>
      <c r="N4" s="137"/>
    </row>
    <row r="5" spans="1:14" ht="76.5" x14ac:dyDescent="0.25">
      <c r="A5" s="835"/>
      <c r="B5" s="836"/>
      <c r="C5" s="836" t="s">
        <v>7</v>
      </c>
      <c r="D5" s="822"/>
      <c r="E5" s="822"/>
      <c r="F5" s="141" t="s">
        <v>5</v>
      </c>
      <c r="G5" s="134">
        <f>'[1]Приложение 10 '!$E$426</f>
        <v>246821.9</v>
      </c>
      <c r="H5" s="134">
        <v>0</v>
      </c>
      <c r="I5" s="134">
        <f t="shared" si="0"/>
        <v>246821.9</v>
      </c>
      <c r="J5" s="138" t="s">
        <v>461</v>
      </c>
      <c r="K5" s="136" t="s">
        <v>460</v>
      </c>
      <c r="L5" s="136"/>
      <c r="M5" s="136" t="s">
        <v>459</v>
      </c>
      <c r="N5" s="137"/>
    </row>
  </sheetData>
  <mergeCells count="15">
    <mergeCell ref="K1:K2"/>
    <mergeCell ref="L1:L2"/>
    <mergeCell ref="M1:M2"/>
    <mergeCell ref="N1:N2"/>
    <mergeCell ref="A4:A5"/>
    <mergeCell ref="B4:B5"/>
    <mergeCell ref="C4:C5"/>
    <mergeCell ref="D4:D5"/>
    <mergeCell ref="E4:E5"/>
    <mergeCell ref="A1:A2"/>
    <mergeCell ref="B1:B2"/>
    <mergeCell ref="C1:C2"/>
    <mergeCell ref="D1:E1"/>
    <mergeCell ref="F1:I1"/>
    <mergeCell ref="J1:J2"/>
  </mergeCells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workbookViewId="0">
      <selection activeCell="C15" sqref="C15:C16"/>
    </sheetView>
  </sheetViews>
  <sheetFormatPr defaultRowHeight="15" x14ac:dyDescent="0.25"/>
  <cols>
    <col min="1" max="5" width="29.140625" customWidth="1"/>
  </cols>
  <sheetData>
    <row r="1" spans="1:5" ht="51.75" customHeight="1" x14ac:dyDescent="0.25">
      <c r="A1" s="468" t="s">
        <v>85</v>
      </c>
      <c r="B1" s="676" t="s">
        <v>629</v>
      </c>
      <c r="C1" s="676" t="s">
        <v>631</v>
      </c>
      <c r="D1" s="676" t="s">
        <v>630</v>
      </c>
      <c r="E1" s="675" t="s">
        <v>455</v>
      </c>
    </row>
    <row r="2" spans="1:5" ht="61.5" customHeight="1" x14ac:dyDescent="0.25">
      <c r="A2" s="469"/>
      <c r="B2" s="676"/>
      <c r="C2" s="676"/>
      <c r="D2" s="676"/>
      <c r="E2" s="675"/>
    </row>
    <row r="3" spans="1:5" ht="56.25" x14ac:dyDescent="0.25">
      <c r="A3" s="5" t="s">
        <v>350</v>
      </c>
      <c r="B3" s="263">
        <v>56</v>
      </c>
      <c r="C3" s="262"/>
      <c r="D3" s="264" t="s">
        <v>611</v>
      </c>
      <c r="E3" t="s">
        <v>661</v>
      </c>
    </row>
    <row r="4" spans="1:5" ht="56.25" x14ac:dyDescent="0.25">
      <c r="A4" s="3" t="s">
        <v>351</v>
      </c>
      <c r="B4" s="264">
        <v>8</v>
      </c>
      <c r="C4" s="261"/>
      <c r="D4" s="264" t="s">
        <v>611</v>
      </c>
      <c r="E4" t="s">
        <v>661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317"/>
  <sheetViews>
    <sheetView view="pageBreakPreview" zoomScale="60" zoomScaleNormal="70" workbookViewId="0">
      <selection activeCell="F300" sqref="F300"/>
    </sheetView>
  </sheetViews>
  <sheetFormatPr defaultRowHeight="12.75" x14ac:dyDescent="0.2"/>
  <cols>
    <col min="1" max="1" width="6" style="1" customWidth="1"/>
    <col min="2" max="2" width="50" style="1" customWidth="1"/>
    <col min="3" max="3" width="28.140625" style="1" customWidth="1"/>
    <col min="4" max="4" width="10.85546875" style="1" hidden="1" customWidth="1"/>
    <col min="5" max="5" width="11.140625" style="1" hidden="1" customWidth="1"/>
    <col min="6" max="6" width="17.42578125" style="42" hidden="1" customWidth="1"/>
    <col min="7" max="7" width="15.28515625" style="40" hidden="1" customWidth="1"/>
    <col min="8" max="8" width="18.7109375" style="40" hidden="1" customWidth="1"/>
    <col min="9" max="9" width="10.7109375" style="40" customWidth="1"/>
    <col min="10" max="10" width="46.140625" style="1" customWidth="1"/>
    <col min="11" max="11" width="31.7109375" style="40" customWidth="1"/>
    <col min="12" max="12" width="21.5703125" style="40" customWidth="1"/>
    <col min="13" max="13" width="25.85546875" style="40" customWidth="1"/>
    <col min="14" max="14" width="31.7109375" style="40" customWidth="1"/>
    <col min="15" max="15" width="15.28515625" style="151" customWidth="1"/>
    <col min="16" max="17" width="33.28515625" style="1" customWidth="1"/>
    <col min="18" max="16384" width="9.140625" style="1"/>
  </cols>
  <sheetData>
    <row r="1" spans="1:15" ht="18.75" x14ac:dyDescent="0.2">
      <c r="B1" s="8"/>
      <c r="J1" s="6" t="s">
        <v>168</v>
      </c>
    </row>
    <row r="2" spans="1:15" ht="18.75" x14ac:dyDescent="0.2">
      <c r="B2" s="8"/>
      <c r="J2" s="6" t="s">
        <v>169</v>
      </c>
    </row>
    <row r="3" spans="1:15" ht="18.75" x14ac:dyDescent="0.2">
      <c r="J3" s="6" t="s">
        <v>170</v>
      </c>
    </row>
    <row r="4" spans="1:15" ht="18.75" x14ac:dyDescent="0.2">
      <c r="J4" s="6" t="s">
        <v>171</v>
      </c>
    </row>
    <row r="5" spans="1:15" ht="18.75" x14ac:dyDescent="0.2">
      <c r="J5" s="6" t="s">
        <v>172</v>
      </c>
    </row>
    <row r="6" spans="1:15" ht="18.75" x14ac:dyDescent="0.2">
      <c r="J6" s="6" t="s">
        <v>173</v>
      </c>
    </row>
    <row r="7" spans="1:15" ht="18.75" x14ac:dyDescent="0.2">
      <c r="J7" s="6"/>
    </row>
    <row r="8" spans="1:15" ht="18.75" x14ac:dyDescent="0.2">
      <c r="J8" s="6"/>
    </row>
    <row r="9" spans="1:15" ht="22.5" x14ac:dyDescent="0.2">
      <c r="A9" s="465" t="s">
        <v>230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290"/>
      <c r="M9" s="290"/>
      <c r="N9" s="290"/>
    </row>
    <row r="10" spans="1:15" ht="22.5" x14ac:dyDescent="0.2">
      <c r="J10" s="7"/>
      <c r="K10" s="146"/>
      <c r="L10" s="146"/>
      <c r="M10" s="146"/>
      <c r="N10" s="146"/>
    </row>
    <row r="11" spans="1:15" ht="45" customHeight="1" x14ac:dyDescent="0.2">
      <c r="A11" s="466" t="s">
        <v>82</v>
      </c>
      <c r="B11" s="468" t="s">
        <v>174</v>
      </c>
      <c r="C11" s="468" t="s">
        <v>83</v>
      </c>
      <c r="D11" s="792" t="s">
        <v>84</v>
      </c>
      <c r="E11" s="793"/>
      <c r="F11" s="791" t="s">
        <v>177</v>
      </c>
      <c r="G11" s="791"/>
      <c r="H11" s="332"/>
      <c r="I11" s="215"/>
      <c r="J11" s="468" t="s">
        <v>85</v>
      </c>
      <c r="K11" s="676" t="s">
        <v>629</v>
      </c>
      <c r="L11" s="676" t="s">
        <v>631</v>
      </c>
      <c r="M11" s="676" t="s">
        <v>630</v>
      </c>
      <c r="N11" s="675" t="s">
        <v>455</v>
      </c>
    </row>
    <row r="12" spans="1:15" ht="58.5" customHeight="1" x14ac:dyDescent="0.2">
      <c r="A12" s="467"/>
      <c r="B12" s="469"/>
      <c r="C12" s="469"/>
      <c r="D12" s="332" t="s">
        <v>175</v>
      </c>
      <c r="E12" s="332" t="s">
        <v>176</v>
      </c>
      <c r="F12" s="156" t="s">
        <v>86</v>
      </c>
      <c r="G12" s="156" t="s">
        <v>231</v>
      </c>
      <c r="H12" s="156" t="s">
        <v>231</v>
      </c>
      <c r="I12" s="156"/>
      <c r="J12" s="469"/>
      <c r="K12" s="676"/>
      <c r="L12" s="676"/>
      <c r="M12" s="676"/>
      <c r="N12" s="675"/>
    </row>
    <row r="13" spans="1:15" x14ac:dyDescent="0.2">
      <c r="A13" s="9">
        <v>1</v>
      </c>
      <c r="B13" s="2">
        <v>2</v>
      </c>
      <c r="C13" s="2">
        <v>3</v>
      </c>
      <c r="D13" s="157">
        <v>4</v>
      </c>
      <c r="E13" s="157">
        <v>5</v>
      </c>
      <c r="F13" s="308">
        <v>6</v>
      </c>
      <c r="G13" s="308">
        <v>7</v>
      </c>
      <c r="H13" s="308"/>
      <c r="I13" s="308"/>
      <c r="J13" s="158">
        <v>8</v>
      </c>
      <c r="K13" s="308">
        <v>9</v>
      </c>
      <c r="L13" s="308">
        <v>10</v>
      </c>
      <c r="M13" s="308">
        <v>11</v>
      </c>
      <c r="N13" s="308">
        <v>12</v>
      </c>
    </row>
    <row r="14" spans="1:15" s="11" customFormat="1" hidden="1" x14ac:dyDescent="0.2">
      <c r="A14" s="474" t="s">
        <v>183</v>
      </c>
      <c r="B14" s="475"/>
      <c r="C14" s="478" t="s">
        <v>0</v>
      </c>
      <c r="D14" s="786" t="s">
        <v>87</v>
      </c>
      <c r="E14" s="788" t="s">
        <v>87</v>
      </c>
      <c r="F14" s="159" t="s">
        <v>1</v>
      </c>
      <c r="G14" s="328">
        <v>58671815.099999994</v>
      </c>
      <c r="H14" s="328">
        <v>59617415.569999993</v>
      </c>
      <c r="I14" s="328">
        <f>H14-G14</f>
        <v>945600.46999999881</v>
      </c>
      <c r="J14" s="709" t="s">
        <v>87</v>
      </c>
      <c r="K14" s="709" t="s">
        <v>90</v>
      </c>
      <c r="L14" s="709" t="s">
        <v>90</v>
      </c>
      <c r="M14" s="709" t="s">
        <v>90</v>
      </c>
      <c r="N14" s="709" t="s">
        <v>90</v>
      </c>
      <c r="O14" s="151"/>
    </row>
    <row r="15" spans="1:15" s="11" customFormat="1" ht="25.5" hidden="1" x14ac:dyDescent="0.2">
      <c r="A15" s="476"/>
      <c r="B15" s="477"/>
      <c r="C15" s="479" t="s">
        <v>0</v>
      </c>
      <c r="D15" s="786"/>
      <c r="E15" s="788"/>
      <c r="F15" s="160" t="s">
        <v>178</v>
      </c>
      <c r="G15" s="328">
        <v>29734001.099999998</v>
      </c>
      <c r="H15" s="328">
        <v>30608701.369999997</v>
      </c>
      <c r="I15" s="328">
        <f t="shared" ref="I15:I49" si="0">H15-G15</f>
        <v>874700.26999999955</v>
      </c>
      <c r="J15" s="709"/>
      <c r="K15" s="709"/>
      <c r="L15" s="709"/>
      <c r="M15" s="709"/>
      <c r="N15" s="709"/>
      <c r="O15" s="151"/>
    </row>
    <row r="16" spans="1:15" s="11" customFormat="1" ht="76.5" hidden="1" x14ac:dyDescent="0.2">
      <c r="A16" s="476"/>
      <c r="B16" s="477"/>
      <c r="C16" s="479" t="s">
        <v>0</v>
      </c>
      <c r="D16" s="786"/>
      <c r="E16" s="788"/>
      <c r="F16" s="160" t="s">
        <v>179</v>
      </c>
      <c r="G16" s="328">
        <v>2652750.4</v>
      </c>
      <c r="H16" s="328">
        <v>2723650.5999999996</v>
      </c>
      <c r="I16" s="328">
        <f t="shared" si="0"/>
        <v>70900.199999999721</v>
      </c>
      <c r="J16" s="709"/>
      <c r="K16" s="709"/>
      <c r="L16" s="709"/>
      <c r="M16" s="709"/>
      <c r="N16" s="709"/>
      <c r="O16" s="151"/>
    </row>
    <row r="17" spans="1:15" s="11" customFormat="1" ht="63.75" hidden="1" x14ac:dyDescent="0.2">
      <c r="A17" s="476"/>
      <c r="B17" s="477"/>
      <c r="C17" s="479" t="s">
        <v>0</v>
      </c>
      <c r="D17" s="786"/>
      <c r="E17" s="788"/>
      <c r="F17" s="160" t="s">
        <v>180</v>
      </c>
      <c r="G17" s="328">
        <v>9654.2000000000007</v>
      </c>
      <c r="H17" s="328">
        <v>9654.2000000000007</v>
      </c>
      <c r="I17" s="328">
        <f t="shared" si="0"/>
        <v>0</v>
      </c>
      <c r="J17" s="709"/>
      <c r="K17" s="709"/>
      <c r="L17" s="709"/>
      <c r="M17" s="709"/>
      <c r="N17" s="709"/>
      <c r="O17" s="151"/>
    </row>
    <row r="18" spans="1:15" s="11" customFormat="1" ht="25.5" hidden="1" x14ac:dyDescent="0.2">
      <c r="A18" s="476"/>
      <c r="B18" s="477"/>
      <c r="C18" s="479" t="s">
        <v>0</v>
      </c>
      <c r="D18" s="787"/>
      <c r="E18" s="789"/>
      <c r="F18" s="160" t="s">
        <v>181</v>
      </c>
      <c r="G18" s="328">
        <v>26275409.399999999</v>
      </c>
      <c r="H18" s="328">
        <v>26275409.399999999</v>
      </c>
      <c r="I18" s="328">
        <f t="shared" si="0"/>
        <v>0</v>
      </c>
      <c r="J18" s="709"/>
      <c r="K18" s="709"/>
      <c r="L18" s="709"/>
      <c r="M18" s="709"/>
      <c r="N18" s="709"/>
      <c r="O18" s="151"/>
    </row>
    <row r="19" spans="1:15" s="11" customFormat="1" hidden="1" x14ac:dyDescent="0.2">
      <c r="A19" s="476"/>
      <c r="B19" s="477"/>
      <c r="C19" s="479" t="s">
        <v>6</v>
      </c>
      <c r="D19" s="790" t="s">
        <v>87</v>
      </c>
      <c r="E19" s="790" t="s">
        <v>87</v>
      </c>
      <c r="F19" s="22" t="s">
        <v>1</v>
      </c>
      <c r="G19" s="328">
        <v>26270630.399999999</v>
      </c>
      <c r="H19" s="328">
        <v>26270630.399999999</v>
      </c>
      <c r="I19" s="328">
        <f t="shared" si="0"/>
        <v>0</v>
      </c>
      <c r="J19" s="709"/>
      <c r="K19" s="709"/>
      <c r="L19" s="709"/>
      <c r="M19" s="709"/>
      <c r="N19" s="709"/>
      <c r="O19" s="151"/>
    </row>
    <row r="20" spans="1:15" s="11" customFormat="1" hidden="1" x14ac:dyDescent="0.2">
      <c r="A20" s="476"/>
      <c r="B20" s="477"/>
      <c r="C20" s="479" t="s">
        <v>6</v>
      </c>
      <c r="D20" s="786"/>
      <c r="E20" s="786"/>
      <c r="F20" s="22" t="s">
        <v>2</v>
      </c>
      <c r="G20" s="328">
        <v>0</v>
      </c>
      <c r="H20" s="328">
        <v>0</v>
      </c>
      <c r="I20" s="328">
        <f t="shared" si="0"/>
        <v>0</v>
      </c>
      <c r="J20" s="709"/>
      <c r="K20" s="709"/>
      <c r="L20" s="709"/>
      <c r="M20" s="709"/>
      <c r="N20" s="709"/>
      <c r="O20" s="151"/>
    </row>
    <row r="21" spans="1:15" s="11" customFormat="1" hidden="1" x14ac:dyDescent="0.2">
      <c r="A21" s="476"/>
      <c r="B21" s="477"/>
      <c r="C21" s="479" t="s">
        <v>6</v>
      </c>
      <c r="D21" s="787"/>
      <c r="E21" s="787"/>
      <c r="F21" s="22" t="s">
        <v>5</v>
      </c>
      <c r="G21" s="328">
        <v>26270630.399999999</v>
      </c>
      <c r="H21" s="328">
        <v>26270630.399999999</v>
      </c>
      <c r="I21" s="328">
        <f t="shared" si="0"/>
        <v>0</v>
      </c>
      <c r="J21" s="709"/>
      <c r="K21" s="709"/>
      <c r="L21" s="709"/>
      <c r="M21" s="709"/>
      <c r="N21" s="709"/>
      <c r="O21" s="151"/>
    </row>
    <row r="22" spans="1:15" s="11" customFormat="1" hidden="1" x14ac:dyDescent="0.2">
      <c r="A22" s="476"/>
      <c r="B22" s="477"/>
      <c r="C22" s="479" t="s">
        <v>7</v>
      </c>
      <c r="D22" s="790" t="s">
        <v>87</v>
      </c>
      <c r="E22" s="790" t="s">
        <v>87</v>
      </c>
      <c r="F22" s="22" t="s">
        <v>1</v>
      </c>
      <c r="G22" s="328">
        <v>30363512.300000001</v>
      </c>
      <c r="H22" s="328">
        <v>31016572.77</v>
      </c>
      <c r="I22" s="328">
        <f t="shared" si="0"/>
        <v>653060.46999999881</v>
      </c>
      <c r="J22" s="709"/>
      <c r="K22" s="709"/>
      <c r="L22" s="709"/>
      <c r="M22" s="709"/>
      <c r="N22" s="709"/>
      <c r="O22" s="151"/>
    </row>
    <row r="23" spans="1:15" s="11" customFormat="1" hidden="1" x14ac:dyDescent="0.2">
      <c r="A23" s="476"/>
      <c r="B23" s="477"/>
      <c r="C23" s="479" t="s">
        <v>7</v>
      </c>
      <c r="D23" s="786"/>
      <c r="E23" s="786"/>
      <c r="F23" s="22" t="s">
        <v>2</v>
      </c>
      <c r="G23" s="328">
        <v>27718065.699999999</v>
      </c>
      <c r="H23" s="328">
        <v>28300225.969999999</v>
      </c>
      <c r="I23" s="328">
        <f t="shared" si="0"/>
        <v>582160.26999999955</v>
      </c>
      <c r="J23" s="709"/>
      <c r="K23" s="709"/>
      <c r="L23" s="709"/>
      <c r="M23" s="709"/>
      <c r="N23" s="709"/>
      <c r="O23" s="151"/>
    </row>
    <row r="24" spans="1:15" s="11" customFormat="1" hidden="1" x14ac:dyDescent="0.2">
      <c r="A24" s="476"/>
      <c r="B24" s="477"/>
      <c r="C24" s="479" t="s">
        <v>7</v>
      </c>
      <c r="D24" s="786"/>
      <c r="E24" s="786"/>
      <c r="F24" s="22" t="s">
        <v>3</v>
      </c>
      <c r="G24" s="328">
        <v>2640667.6</v>
      </c>
      <c r="H24" s="328">
        <v>2711567.8</v>
      </c>
      <c r="I24" s="328">
        <f t="shared" si="0"/>
        <v>70900.199999999721</v>
      </c>
      <c r="J24" s="709"/>
      <c r="K24" s="709"/>
      <c r="L24" s="709"/>
      <c r="M24" s="709"/>
      <c r="N24" s="709"/>
      <c r="O24" s="151"/>
    </row>
    <row r="25" spans="1:15" s="11" customFormat="1" hidden="1" x14ac:dyDescent="0.2">
      <c r="A25" s="476"/>
      <c r="B25" s="477"/>
      <c r="C25" s="479" t="s">
        <v>7</v>
      </c>
      <c r="D25" s="787"/>
      <c r="E25" s="787"/>
      <c r="F25" s="22" t="s">
        <v>5</v>
      </c>
      <c r="G25" s="328">
        <v>4779</v>
      </c>
      <c r="H25" s="328" t="e">
        <f>#REF!</f>
        <v>#REF!</v>
      </c>
      <c r="I25" s="328" t="e">
        <f t="shared" si="0"/>
        <v>#REF!</v>
      </c>
      <c r="J25" s="709"/>
      <c r="K25" s="709"/>
      <c r="L25" s="709"/>
      <c r="M25" s="709"/>
      <c r="N25" s="709"/>
      <c r="O25" s="151"/>
    </row>
    <row r="26" spans="1:15" s="11" customFormat="1" hidden="1" x14ac:dyDescent="0.2">
      <c r="A26" s="476"/>
      <c r="B26" s="477"/>
      <c r="C26" s="479" t="s">
        <v>8</v>
      </c>
      <c r="D26" s="790" t="s">
        <v>87</v>
      </c>
      <c r="E26" s="790" t="s">
        <v>87</v>
      </c>
      <c r="F26" s="22" t="s">
        <v>1</v>
      </c>
      <c r="G26" s="328">
        <v>13056.6</v>
      </c>
      <c r="H26" s="328">
        <v>13056.6</v>
      </c>
      <c r="I26" s="328">
        <f t="shared" si="0"/>
        <v>0</v>
      </c>
      <c r="J26" s="709"/>
      <c r="K26" s="709"/>
      <c r="L26" s="709"/>
      <c r="M26" s="709"/>
      <c r="N26" s="709"/>
      <c r="O26" s="236"/>
    </row>
    <row r="27" spans="1:15" s="11" customFormat="1" hidden="1" x14ac:dyDescent="0.2">
      <c r="A27" s="476"/>
      <c r="B27" s="477"/>
      <c r="C27" s="479" t="s">
        <v>8</v>
      </c>
      <c r="D27" s="786"/>
      <c r="E27" s="786"/>
      <c r="F27" s="22" t="s">
        <v>2</v>
      </c>
      <c r="G27" s="328">
        <v>3402.4</v>
      </c>
      <c r="H27" s="328">
        <v>3402.4</v>
      </c>
      <c r="I27" s="328">
        <f t="shared" si="0"/>
        <v>0</v>
      </c>
      <c r="J27" s="709"/>
      <c r="K27" s="709"/>
      <c r="L27" s="709"/>
      <c r="M27" s="709"/>
      <c r="N27" s="709"/>
      <c r="O27" s="151"/>
    </row>
    <row r="28" spans="1:15" s="11" customFormat="1" hidden="1" x14ac:dyDescent="0.2">
      <c r="A28" s="476"/>
      <c r="B28" s="477"/>
      <c r="C28" s="479" t="s">
        <v>8</v>
      </c>
      <c r="D28" s="786"/>
      <c r="E28" s="786"/>
      <c r="F28" s="22" t="s">
        <v>4</v>
      </c>
      <c r="G28" s="328">
        <v>9654.2000000000007</v>
      </c>
      <c r="H28" s="328" t="e">
        <f>#REF!</f>
        <v>#REF!</v>
      </c>
      <c r="I28" s="328" t="e">
        <f t="shared" si="0"/>
        <v>#REF!</v>
      </c>
      <c r="J28" s="709"/>
      <c r="K28" s="709"/>
      <c r="L28" s="709"/>
      <c r="M28" s="709"/>
      <c r="N28" s="709"/>
      <c r="O28" s="151"/>
    </row>
    <row r="29" spans="1:15" s="11" customFormat="1" hidden="1" x14ac:dyDescent="0.2">
      <c r="A29" s="476"/>
      <c r="B29" s="477"/>
      <c r="C29" s="479" t="s">
        <v>9</v>
      </c>
      <c r="D29" s="790" t="s">
        <v>87</v>
      </c>
      <c r="E29" s="790" t="s">
        <v>87</v>
      </c>
      <c r="F29" s="22" t="s">
        <v>1</v>
      </c>
      <c r="G29" s="328">
        <v>2024615.8</v>
      </c>
      <c r="H29" s="328">
        <v>2317155.7999999998</v>
      </c>
      <c r="I29" s="328">
        <f t="shared" si="0"/>
        <v>292539.99999999977</v>
      </c>
      <c r="J29" s="709"/>
      <c r="K29" s="709"/>
      <c r="L29" s="709"/>
      <c r="M29" s="709"/>
      <c r="N29" s="709"/>
      <c r="O29" s="151"/>
    </row>
    <row r="30" spans="1:15" s="11" customFormat="1" hidden="1" x14ac:dyDescent="0.2">
      <c r="A30" s="476"/>
      <c r="B30" s="477"/>
      <c r="C30" s="479" t="s">
        <v>9</v>
      </c>
      <c r="D30" s="786"/>
      <c r="E30" s="786"/>
      <c r="F30" s="22" t="s">
        <v>2</v>
      </c>
      <c r="G30" s="328">
        <v>2012533</v>
      </c>
      <c r="H30" s="328">
        <v>2305073</v>
      </c>
      <c r="I30" s="328">
        <f t="shared" si="0"/>
        <v>292540</v>
      </c>
      <c r="J30" s="709"/>
      <c r="K30" s="709"/>
      <c r="L30" s="709"/>
      <c r="M30" s="709"/>
      <c r="N30" s="709"/>
      <c r="O30" s="151"/>
    </row>
    <row r="31" spans="1:15" s="11" customFormat="1" hidden="1" x14ac:dyDescent="0.2">
      <c r="A31" s="476"/>
      <c r="B31" s="477"/>
      <c r="C31" s="479" t="s">
        <v>9</v>
      </c>
      <c r="D31" s="786"/>
      <c r="E31" s="786"/>
      <c r="F31" s="22" t="s">
        <v>3</v>
      </c>
      <c r="G31" s="328">
        <v>12082.8</v>
      </c>
      <c r="H31" s="328">
        <v>12082.8</v>
      </c>
      <c r="I31" s="328">
        <f t="shared" si="0"/>
        <v>0</v>
      </c>
      <c r="J31" s="709"/>
      <c r="K31" s="709"/>
      <c r="L31" s="709"/>
      <c r="M31" s="709"/>
      <c r="N31" s="709"/>
      <c r="O31" s="151"/>
    </row>
    <row r="32" spans="1:15" s="11" customFormat="1" hidden="1" x14ac:dyDescent="0.2">
      <c r="A32" s="484" t="s">
        <v>91</v>
      </c>
      <c r="B32" s="482" t="s">
        <v>182</v>
      </c>
      <c r="C32" s="482" t="s">
        <v>0</v>
      </c>
      <c r="D32" s="468" t="s">
        <v>87</v>
      </c>
      <c r="E32" s="468" t="s">
        <v>87</v>
      </c>
      <c r="F32" s="297" t="s">
        <v>1</v>
      </c>
      <c r="G32" s="328">
        <v>10817530.1</v>
      </c>
      <c r="H32" s="328">
        <v>11164621.17</v>
      </c>
      <c r="I32" s="328">
        <f t="shared" si="0"/>
        <v>347091.0700000003</v>
      </c>
      <c r="J32" s="487" t="s">
        <v>90</v>
      </c>
      <c r="K32" s="487" t="s">
        <v>90</v>
      </c>
      <c r="L32" s="487" t="s">
        <v>90</v>
      </c>
      <c r="M32" s="487" t="s">
        <v>90</v>
      </c>
      <c r="N32" s="487" t="s">
        <v>90</v>
      </c>
      <c r="O32" s="151"/>
    </row>
    <row r="33" spans="1:15" s="11" customFormat="1" hidden="1" x14ac:dyDescent="0.2">
      <c r="A33" s="485"/>
      <c r="B33" s="483"/>
      <c r="C33" s="483" t="s">
        <v>0</v>
      </c>
      <c r="D33" s="473"/>
      <c r="E33" s="473"/>
      <c r="F33" s="297" t="s">
        <v>2</v>
      </c>
      <c r="G33" s="328">
        <v>9249937.3000000007</v>
      </c>
      <c r="H33" s="328">
        <v>9526128.1699999999</v>
      </c>
      <c r="I33" s="328">
        <f t="shared" si="0"/>
        <v>276190.86999999918</v>
      </c>
      <c r="J33" s="488"/>
      <c r="K33" s="488"/>
      <c r="L33" s="488"/>
      <c r="M33" s="488"/>
      <c r="N33" s="488"/>
      <c r="O33" s="151"/>
    </row>
    <row r="34" spans="1:15" s="11" customFormat="1" hidden="1" x14ac:dyDescent="0.2">
      <c r="A34" s="485"/>
      <c r="B34" s="483"/>
      <c r="C34" s="483" t="s">
        <v>0</v>
      </c>
      <c r="D34" s="473"/>
      <c r="E34" s="473"/>
      <c r="F34" s="297" t="s">
        <v>3</v>
      </c>
      <c r="G34" s="328">
        <v>1553159.6</v>
      </c>
      <c r="H34" s="328">
        <v>1624059.8</v>
      </c>
      <c r="I34" s="328">
        <f t="shared" si="0"/>
        <v>70900.199999999953</v>
      </c>
      <c r="J34" s="488"/>
      <c r="K34" s="488"/>
      <c r="L34" s="488"/>
      <c r="M34" s="488"/>
      <c r="N34" s="488"/>
      <c r="O34" s="151"/>
    </row>
    <row r="35" spans="1:15" s="11" customFormat="1" hidden="1" x14ac:dyDescent="0.2">
      <c r="A35" s="485"/>
      <c r="B35" s="483"/>
      <c r="C35" s="483" t="s">
        <v>0</v>
      </c>
      <c r="D35" s="473"/>
      <c r="E35" s="473"/>
      <c r="F35" s="297" t="s">
        <v>4</v>
      </c>
      <c r="G35" s="328">
        <v>9654.2000000000007</v>
      </c>
      <c r="H35" s="328">
        <v>9654.2000000000007</v>
      </c>
      <c r="I35" s="328">
        <f t="shared" si="0"/>
        <v>0</v>
      </c>
      <c r="J35" s="488"/>
      <c r="K35" s="488"/>
      <c r="L35" s="488"/>
      <c r="M35" s="488"/>
      <c r="N35" s="488"/>
      <c r="O35" s="151"/>
    </row>
    <row r="36" spans="1:15" s="11" customFormat="1" hidden="1" x14ac:dyDescent="0.2">
      <c r="A36" s="485"/>
      <c r="B36" s="483"/>
      <c r="C36" s="486" t="s">
        <v>0</v>
      </c>
      <c r="D36" s="469"/>
      <c r="E36" s="469"/>
      <c r="F36" s="297" t="s">
        <v>5</v>
      </c>
      <c r="G36" s="328">
        <v>4779</v>
      </c>
      <c r="H36" s="328">
        <v>4779</v>
      </c>
      <c r="I36" s="328">
        <f t="shared" si="0"/>
        <v>0</v>
      </c>
      <c r="J36" s="488"/>
      <c r="K36" s="488"/>
      <c r="L36" s="488"/>
      <c r="M36" s="488"/>
      <c r="N36" s="488"/>
      <c r="O36" s="151"/>
    </row>
    <row r="37" spans="1:15" s="11" customFormat="1" hidden="1" x14ac:dyDescent="0.2">
      <c r="A37" s="485"/>
      <c r="B37" s="483"/>
      <c r="C37" s="482" t="s">
        <v>7</v>
      </c>
      <c r="D37" s="468" t="s">
        <v>87</v>
      </c>
      <c r="E37" s="468" t="s">
        <v>87</v>
      </c>
      <c r="F37" s="297" t="s">
        <v>1</v>
      </c>
      <c r="G37" s="328">
        <v>10804473.5</v>
      </c>
      <c r="H37" s="328">
        <v>11151564.57</v>
      </c>
      <c r="I37" s="328">
        <f t="shared" si="0"/>
        <v>347091.0700000003</v>
      </c>
      <c r="J37" s="488"/>
      <c r="K37" s="488"/>
      <c r="L37" s="488"/>
      <c r="M37" s="488"/>
      <c r="N37" s="488"/>
      <c r="O37" s="151"/>
    </row>
    <row r="38" spans="1:15" s="11" customFormat="1" hidden="1" x14ac:dyDescent="0.2">
      <c r="A38" s="485"/>
      <c r="B38" s="483"/>
      <c r="C38" s="483" t="s">
        <v>7</v>
      </c>
      <c r="D38" s="473"/>
      <c r="E38" s="473"/>
      <c r="F38" s="297" t="s">
        <v>2</v>
      </c>
      <c r="G38" s="328">
        <v>9246534.9000000004</v>
      </c>
      <c r="H38" s="328">
        <v>9522725.7699999996</v>
      </c>
      <c r="I38" s="328">
        <f t="shared" si="0"/>
        <v>276190.86999999918</v>
      </c>
      <c r="J38" s="488"/>
      <c r="K38" s="488"/>
      <c r="L38" s="488"/>
      <c r="M38" s="488"/>
      <c r="N38" s="488"/>
      <c r="O38" s="151"/>
    </row>
    <row r="39" spans="1:15" s="11" customFormat="1" hidden="1" x14ac:dyDescent="0.2">
      <c r="A39" s="485"/>
      <c r="B39" s="483"/>
      <c r="C39" s="483" t="s">
        <v>7</v>
      </c>
      <c r="D39" s="473"/>
      <c r="E39" s="473"/>
      <c r="F39" s="297" t="s">
        <v>3</v>
      </c>
      <c r="G39" s="328">
        <v>1553159.6</v>
      </c>
      <c r="H39" s="328">
        <v>1624059.8</v>
      </c>
      <c r="I39" s="328">
        <f t="shared" si="0"/>
        <v>70900.199999999953</v>
      </c>
      <c r="J39" s="488"/>
      <c r="K39" s="488"/>
      <c r="L39" s="488"/>
      <c r="M39" s="488"/>
      <c r="N39" s="488"/>
      <c r="O39" s="151"/>
    </row>
    <row r="40" spans="1:15" s="11" customFormat="1" hidden="1" x14ac:dyDescent="0.2">
      <c r="A40" s="485"/>
      <c r="B40" s="483"/>
      <c r="C40" s="486" t="s">
        <v>7</v>
      </c>
      <c r="D40" s="469"/>
      <c r="E40" s="469"/>
      <c r="F40" s="297" t="s">
        <v>5</v>
      </c>
      <c r="G40" s="328">
        <v>4779</v>
      </c>
      <c r="H40" s="328" t="e">
        <f>#REF!</f>
        <v>#REF!</v>
      </c>
      <c r="I40" s="328" t="e">
        <f t="shared" si="0"/>
        <v>#REF!</v>
      </c>
      <c r="J40" s="488"/>
      <c r="K40" s="488"/>
      <c r="L40" s="488"/>
      <c r="M40" s="488"/>
      <c r="N40" s="488"/>
      <c r="O40" s="151"/>
    </row>
    <row r="41" spans="1:15" s="11" customFormat="1" hidden="1" x14ac:dyDescent="0.2">
      <c r="A41" s="485"/>
      <c r="B41" s="483"/>
      <c r="C41" s="482" t="s">
        <v>8</v>
      </c>
      <c r="D41" s="468" t="s">
        <v>87</v>
      </c>
      <c r="E41" s="468" t="s">
        <v>87</v>
      </c>
      <c r="F41" s="297" t="s">
        <v>1</v>
      </c>
      <c r="G41" s="328">
        <v>13056.6</v>
      </c>
      <c r="H41" s="328" t="e">
        <f>H42+H43</f>
        <v>#REF!</v>
      </c>
      <c r="I41" s="328" t="e">
        <f t="shared" si="0"/>
        <v>#REF!</v>
      </c>
      <c r="J41" s="488"/>
      <c r="K41" s="488"/>
      <c r="L41" s="488"/>
      <c r="M41" s="488"/>
      <c r="N41" s="488"/>
      <c r="O41" s="151"/>
    </row>
    <row r="42" spans="1:15" s="11" customFormat="1" hidden="1" x14ac:dyDescent="0.2">
      <c r="A42" s="485"/>
      <c r="B42" s="483"/>
      <c r="C42" s="483" t="s">
        <v>8</v>
      </c>
      <c r="D42" s="473"/>
      <c r="E42" s="473"/>
      <c r="F42" s="297" t="s">
        <v>2</v>
      </c>
      <c r="G42" s="328">
        <v>3402.4</v>
      </c>
      <c r="H42" s="328" t="e">
        <f>#REF!</f>
        <v>#REF!</v>
      </c>
      <c r="I42" s="328" t="e">
        <f t="shared" si="0"/>
        <v>#REF!</v>
      </c>
      <c r="J42" s="488"/>
      <c r="K42" s="488"/>
      <c r="L42" s="488"/>
      <c r="M42" s="488"/>
      <c r="N42" s="488"/>
      <c r="O42" s="151"/>
    </row>
    <row r="43" spans="1:15" s="11" customFormat="1" hidden="1" x14ac:dyDescent="0.2">
      <c r="A43" s="485"/>
      <c r="B43" s="483"/>
      <c r="C43" s="483" t="s">
        <v>8</v>
      </c>
      <c r="D43" s="473"/>
      <c r="E43" s="473"/>
      <c r="F43" s="297" t="s">
        <v>4</v>
      </c>
      <c r="G43" s="328">
        <v>9654.2000000000007</v>
      </c>
      <c r="H43" s="161" t="e">
        <f>#REF!</f>
        <v>#REF!</v>
      </c>
      <c r="I43" s="328" t="e">
        <f t="shared" si="0"/>
        <v>#REF!</v>
      </c>
      <c r="J43" s="488"/>
      <c r="K43" s="488"/>
      <c r="L43" s="488"/>
      <c r="M43" s="488"/>
      <c r="N43" s="488"/>
      <c r="O43" s="151"/>
    </row>
    <row r="44" spans="1:15" hidden="1" x14ac:dyDescent="0.2">
      <c r="A44" s="500" t="s">
        <v>92</v>
      </c>
      <c r="B44" s="501" t="s">
        <v>184</v>
      </c>
      <c r="C44" s="492" t="s">
        <v>7</v>
      </c>
      <c r="D44" s="502" t="s">
        <v>87</v>
      </c>
      <c r="E44" s="502" t="s">
        <v>87</v>
      </c>
      <c r="F44" s="297" t="s">
        <v>1</v>
      </c>
      <c r="G44" s="328">
        <v>185944.40000000002</v>
      </c>
      <c r="H44" s="328">
        <v>188209.1</v>
      </c>
      <c r="I44" s="328">
        <f t="shared" si="0"/>
        <v>2264.6999999999825</v>
      </c>
      <c r="J44" s="489" t="s">
        <v>90</v>
      </c>
      <c r="K44" s="674" t="s">
        <v>90</v>
      </c>
      <c r="L44" s="674" t="s">
        <v>90</v>
      </c>
      <c r="M44" s="674" t="s">
        <v>90</v>
      </c>
      <c r="N44" s="674" t="s">
        <v>90</v>
      </c>
    </row>
    <row r="45" spans="1:15" hidden="1" x14ac:dyDescent="0.2">
      <c r="A45" s="500"/>
      <c r="B45" s="501" t="s">
        <v>10</v>
      </c>
      <c r="C45" s="492" t="s">
        <v>7</v>
      </c>
      <c r="D45" s="502"/>
      <c r="E45" s="502"/>
      <c r="F45" s="292" t="s">
        <v>2</v>
      </c>
      <c r="G45" s="323">
        <v>179749</v>
      </c>
      <c r="H45" s="323">
        <v>182813.7</v>
      </c>
      <c r="I45" s="328">
        <f t="shared" si="0"/>
        <v>3064.7000000000116</v>
      </c>
      <c r="J45" s="489"/>
      <c r="K45" s="674"/>
      <c r="L45" s="674"/>
      <c r="M45" s="674"/>
      <c r="N45" s="674"/>
    </row>
    <row r="46" spans="1:15" hidden="1" x14ac:dyDescent="0.2">
      <c r="A46" s="500"/>
      <c r="B46" s="501" t="s">
        <v>10</v>
      </c>
      <c r="C46" s="492" t="s">
        <v>7</v>
      </c>
      <c r="D46" s="502"/>
      <c r="E46" s="502"/>
      <c r="F46" s="292" t="s">
        <v>3</v>
      </c>
      <c r="G46" s="323">
        <v>5395.4</v>
      </c>
      <c r="H46" s="323">
        <v>5395.4</v>
      </c>
      <c r="I46" s="328">
        <f t="shared" si="0"/>
        <v>0</v>
      </c>
      <c r="J46" s="489"/>
      <c r="K46" s="674"/>
      <c r="L46" s="674"/>
      <c r="M46" s="674"/>
      <c r="N46" s="674"/>
    </row>
    <row r="47" spans="1:15" ht="75" hidden="1" x14ac:dyDescent="0.2">
      <c r="A47" s="490" t="s">
        <v>303</v>
      </c>
      <c r="B47" s="491" t="s">
        <v>185</v>
      </c>
      <c r="C47" s="492" t="s">
        <v>7</v>
      </c>
      <c r="D47" s="493" t="s">
        <v>88</v>
      </c>
      <c r="E47" s="493" t="s">
        <v>89</v>
      </c>
      <c r="F47" s="297" t="s">
        <v>1</v>
      </c>
      <c r="G47" s="328">
        <v>165633.30000000002</v>
      </c>
      <c r="H47" s="328">
        <f>G47</f>
        <v>165633.30000000002</v>
      </c>
      <c r="I47" s="328">
        <f t="shared" si="0"/>
        <v>0</v>
      </c>
      <c r="J47" s="288" t="s">
        <v>366</v>
      </c>
      <c r="K47" s="259">
        <v>1166795</v>
      </c>
      <c r="L47" s="259">
        <v>1163655</v>
      </c>
      <c r="M47" s="259" t="s">
        <v>638</v>
      </c>
      <c r="N47" s="265" t="s">
        <v>562</v>
      </c>
      <c r="O47" s="150"/>
    </row>
    <row r="48" spans="1:15" ht="25.5" x14ac:dyDescent="0.2">
      <c r="A48" s="490"/>
      <c r="B48" s="491" t="s">
        <v>11</v>
      </c>
      <c r="C48" s="492" t="s">
        <v>7</v>
      </c>
      <c r="D48" s="494"/>
      <c r="E48" s="494"/>
      <c r="F48" s="496" t="s">
        <v>2</v>
      </c>
      <c r="G48" s="724">
        <v>165633.30000000002</v>
      </c>
      <c r="H48" s="728">
        <f>G48</f>
        <v>165633.30000000002</v>
      </c>
      <c r="I48" s="328">
        <f t="shared" si="0"/>
        <v>0</v>
      </c>
      <c r="J48" s="27" t="s">
        <v>367</v>
      </c>
      <c r="K48" s="251">
        <v>48</v>
      </c>
      <c r="L48" s="314"/>
      <c r="M48" s="314"/>
      <c r="N48" s="862" t="s">
        <v>563</v>
      </c>
    </row>
    <row r="49" spans="1:16" ht="56.25" x14ac:dyDescent="0.2">
      <c r="A49" s="490"/>
      <c r="B49" s="491" t="s">
        <v>11</v>
      </c>
      <c r="C49" s="492" t="s">
        <v>7</v>
      </c>
      <c r="D49" s="495"/>
      <c r="E49" s="495"/>
      <c r="F49" s="497"/>
      <c r="G49" s="724"/>
      <c r="H49" s="729"/>
      <c r="I49" s="328">
        <f t="shared" si="0"/>
        <v>0</v>
      </c>
      <c r="J49" s="287" t="s">
        <v>262</v>
      </c>
      <c r="K49" s="274">
        <v>13.5</v>
      </c>
      <c r="L49" s="274" t="s">
        <v>564</v>
      </c>
      <c r="M49" s="274" t="s">
        <v>565</v>
      </c>
      <c r="N49" s="863"/>
      <c r="O49" s="1"/>
    </row>
    <row r="50" spans="1:16" x14ac:dyDescent="0.2">
      <c r="A50" s="490" t="s">
        <v>109</v>
      </c>
      <c r="B50" s="501" t="s">
        <v>241</v>
      </c>
      <c r="C50" s="492" t="s">
        <v>8</v>
      </c>
      <c r="D50" s="502" t="s">
        <v>87</v>
      </c>
      <c r="E50" s="502" t="s">
        <v>87</v>
      </c>
      <c r="F50" s="297" t="s">
        <v>1</v>
      </c>
      <c r="G50" s="328">
        <v>13056.6</v>
      </c>
      <c r="H50" s="326">
        <v>13056.6</v>
      </c>
      <c r="I50" s="328">
        <f t="shared" ref="I50:I82" si="1">H50-G50</f>
        <v>0</v>
      </c>
      <c r="J50" s="524" t="s">
        <v>87</v>
      </c>
      <c r="K50" s="708" t="s">
        <v>87</v>
      </c>
      <c r="L50" s="708" t="s">
        <v>87</v>
      </c>
      <c r="M50" s="708" t="s">
        <v>87</v>
      </c>
      <c r="N50" s="708" t="s">
        <v>87</v>
      </c>
    </row>
    <row r="51" spans="1:16" x14ac:dyDescent="0.2">
      <c r="A51" s="490"/>
      <c r="B51" s="501" t="s">
        <v>28</v>
      </c>
      <c r="C51" s="492" t="s">
        <v>8</v>
      </c>
      <c r="D51" s="502"/>
      <c r="E51" s="502"/>
      <c r="F51" s="292" t="s">
        <v>2</v>
      </c>
      <c r="G51" s="323">
        <v>3402.4</v>
      </c>
      <c r="H51" s="321">
        <v>3402.4</v>
      </c>
      <c r="I51" s="328">
        <f t="shared" si="1"/>
        <v>0</v>
      </c>
      <c r="J51" s="525"/>
      <c r="K51" s="708"/>
      <c r="L51" s="708"/>
      <c r="M51" s="708"/>
      <c r="N51" s="708"/>
    </row>
    <row r="52" spans="1:16" x14ac:dyDescent="0.2">
      <c r="A52" s="490"/>
      <c r="B52" s="501" t="s">
        <v>28</v>
      </c>
      <c r="C52" s="492" t="s">
        <v>8</v>
      </c>
      <c r="D52" s="502"/>
      <c r="E52" s="502"/>
      <c r="F52" s="292" t="s">
        <v>4</v>
      </c>
      <c r="G52" s="323">
        <v>9654.2000000000007</v>
      </c>
      <c r="H52" s="321">
        <v>9654.2000000000007</v>
      </c>
      <c r="I52" s="328">
        <f t="shared" si="1"/>
        <v>0</v>
      </c>
      <c r="J52" s="525"/>
      <c r="K52" s="708"/>
      <c r="L52" s="708"/>
      <c r="M52" s="708"/>
      <c r="N52" s="708"/>
    </row>
    <row r="53" spans="1:16" ht="51" x14ac:dyDescent="0.2">
      <c r="A53" s="291"/>
      <c r="B53" s="292" t="s">
        <v>31</v>
      </c>
      <c r="C53" s="293" t="s">
        <v>7</v>
      </c>
      <c r="D53" s="294"/>
      <c r="E53" s="294"/>
      <c r="F53" s="292" t="s">
        <v>2</v>
      </c>
      <c r="G53" s="323">
        <v>52005.9</v>
      </c>
      <c r="H53" s="320">
        <v>50090.6</v>
      </c>
      <c r="I53" s="328">
        <f t="shared" si="1"/>
        <v>-1915.3000000000029</v>
      </c>
      <c r="J53" s="5" t="s">
        <v>390</v>
      </c>
      <c r="K53" s="311">
        <v>5</v>
      </c>
      <c r="L53" s="316"/>
      <c r="M53" s="311"/>
      <c r="N53" s="311" t="s">
        <v>575</v>
      </c>
      <c r="O53" s="751" t="s">
        <v>560</v>
      </c>
      <c r="P53" s="752"/>
    </row>
    <row r="54" spans="1:16" ht="18.75" hidden="1" x14ac:dyDescent="0.2">
      <c r="A54" s="490" t="s">
        <v>306</v>
      </c>
      <c r="B54" s="491" t="s">
        <v>193</v>
      </c>
      <c r="C54" s="492" t="s">
        <v>7</v>
      </c>
      <c r="D54" s="493" t="s">
        <v>88</v>
      </c>
      <c r="E54" s="493" t="s">
        <v>89</v>
      </c>
      <c r="F54" s="297" t="s">
        <v>1</v>
      </c>
      <c r="G54" s="328">
        <v>4450.3</v>
      </c>
      <c r="H54" s="326">
        <v>3175.3</v>
      </c>
      <c r="I54" s="328">
        <f t="shared" si="1"/>
        <v>-1275</v>
      </c>
      <c r="J54" s="5" t="s">
        <v>373</v>
      </c>
      <c r="K54" s="311">
        <v>141</v>
      </c>
      <c r="L54" s="311"/>
      <c r="M54" s="311"/>
      <c r="N54" s="311" t="s">
        <v>572</v>
      </c>
      <c r="O54" s="751" t="s">
        <v>560</v>
      </c>
      <c r="P54" s="752"/>
    </row>
    <row r="55" spans="1:16" ht="60.75" customHeight="1" x14ac:dyDescent="0.2">
      <c r="A55" s="490"/>
      <c r="B55" s="491" t="s">
        <v>32</v>
      </c>
      <c r="C55" s="492" t="s">
        <v>7</v>
      </c>
      <c r="D55" s="494"/>
      <c r="E55" s="494"/>
      <c r="F55" s="292" t="s">
        <v>2</v>
      </c>
      <c r="G55" s="323">
        <v>4450.3</v>
      </c>
      <c r="H55" s="323">
        <v>3175.3</v>
      </c>
      <c r="I55" s="328">
        <f t="shared" si="1"/>
        <v>-1275</v>
      </c>
      <c r="J55" s="3" t="s">
        <v>391</v>
      </c>
      <c r="K55" s="309">
        <v>80</v>
      </c>
      <c r="L55" s="309"/>
      <c r="M55" s="309"/>
      <c r="N55" s="309" t="s">
        <v>575</v>
      </c>
      <c r="O55" s="751" t="s">
        <v>560</v>
      </c>
      <c r="P55" s="752"/>
    </row>
    <row r="56" spans="1:16" x14ac:dyDescent="0.2">
      <c r="A56" s="490" t="s">
        <v>113</v>
      </c>
      <c r="B56" s="501" t="s">
        <v>243</v>
      </c>
      <c r="C56" s="492" t="s">
        <v>7</v>
      </c>
      <c r="D56" s="502" t="s">
        <v>87</v>
      </c>
      <c r="E56" s="502" t="s">
        <v>87</v>
      </c>
      <c r="F56" s="297" t="s">
        <v>1</v>
      </c>
      <c r="G56" s="328">
        <v>435977.6</v>
      </c>
      <c r="H56" s="326">
        <v>468014.97</v>
      </c>
      <c r="I56" s="328">
        <f t="shared" si="1"/>
        <v>32037.369999999995</v>
      </c>
      <c r="J56" s="524" t="s">
        <v>87</v>
      </c>
      <c r="K56" s="706" t="s">
        <v>87</v>
      </c>
      <c r="L56" s="706" t="s">
        <v>87</v>
      </c>
      <c r="M56" s="706" t="s">
        <v>87</v>
      </c>
      <c r="N56" s="706" t="s">
        <v>87</v>
      </c>
    </row>
    <row r="57" spans="1:16" x14ac:dyDescent="0.2">
      <c r="A57" s="490"/>
      <c r="B57" s="501" t="s">
        <v>33</v>
      </c>
      <c r="C57" s="492" t="s">
        <v>7</v>
      </c>
      <c r="D57" s="502"/>
      <c r="E57" s="502"/>
      <c r="F57" s="292" t="s">
        <v>2</v>
      </c>
      <c r="G57" s="323">
        <v>435977.6</v>
      </c>
      <c r="H57" s="321">
        <v>468014.97</v>
      </c>
      <c r="I57" s="328">
        <f t="shared" si="1"/>
        <v>32037.369999999995</v>
      </c>
      <c r="J57" s="525"/>
      <c r="K57" s="706"/>
      <c r="L57" s="706"/>
      <c r="M57" s="706"/>
      <c r="N57" s="706"/>
    </row>
    <row r="58" spans="1:16" ht="37.5" x14ac:dyDescent="0.3">
      <c r="A58" s="529" t="s">
        <v>307</v>
      </c>
      <c r="B58" s="496" t="s">
        <v>196</v>
      </c>
      <c r="C58" s="496" t="s">
        <v>7</v>
      </c>
      <c r="D58" s="493" t="s">
        <v>88</v>
      </c>
      <c r="E58" s="493" t="s">
        <v>89</v>
      </c>
      <c r="F58" s="297" t="s">
        <v>1</v>
      </c>
      <c r="G58" s="328">
        <v>348475.1</v>
      </c>
      <c r="H58" s="326">
        <v>373676.76999999996</v>
      </c>
      <c r="I58" s="328">
        <f t="shared" si="1"/>
        <v>25201.669999999984</v>
      </c>
      <c r="J58" s="5" t="s">
        <v>395</v>
      </c>
      <c r="K58" s="311">
        <v>120450</v>
      </c>
      <c r="L58" s="311"/>
      <c r="M58" s="252" t="s">
        <v>618</v>
      </c>
      <c r="N58" s="311" t="s">
        <v>563</v>
      </c>
      <c r="O58" s="151" t="s">
        <v>560</v>
      </c>
    </row>
    <row r="59" spans="1:16" ht="18.75" x14ac:dyDescent="0.3">
      <c r="A59" s="530"/>
      <c r="B59" s="512"/>
      <c r="C59" s="512"/>
      <c r="D59" s="494"/>
      <c r="E59" s="494"/>
      <c r="F59" s="292" t="s">
        <v>2</v>
      </c>
      <c r="G59" s="323">
        <v>348475.1</v>
      </c>
      <c r="H59" s="320">
        <v>373676.76999999996</v>
      </c>
      <c r="I59" s="328">
        <f t="shared" si="1"/>
        <v>25201.669999999984</v>
      </c>
      <c r="J59" s="5" t="s">
        <v>396</v>
      </c>
      <c r="K59" s="311">
        <v>100</v>
      </c>
      <c r="L59" s="311"/>
      <c r="M59" s="252"/>
      <c r="N59" s="311" t="s">
        <v>563</v>
      </c>
    </row>
    <row r="60" spans="1:16" ht="18.75" hidden="1" x14ac:dyDescent="0.2">
      <c r="A60" s="490" t="s">
        <v>308</v>
      </c>
      <c r="B60" s="491" t="s">
        <v>197</v>
      </c>
      <c r="C60" s="492" t="s">
        <v>7</v>
      </c>
      <c r="D60" s="493" t="s">
        <v>88</v>
      </c>
      <c r="E60" s="493" t="s">
        <v>89</v>
      </c>
      <c r="F60" s="297" t="s">
        <v>1</v>
      </c>
      <c r="G60" s="328">
        <v>4121.2</v>
      </c>
      <c r="H60" s="326">
        <v>4576.8999999999996</v>
      </c>
      <c r="I60" s="328">
        <f t="shared" si="1"/>
        <v>455.69999999999982</v>
      </c>
      <c r="J60" s="5" t="s">
        <v>389</v>
      </c>
      <c r="K60" s="311">
        <v>2792</v>
      </c>
      <c r="L60" s="311"/>
      <c r="M60" s="311"/>
      <c r="N60" s="311" t="s">
        <v>572</v>
      </c>
    </row>
    <row r="61" spans="1:16" ht="56.25" hidden="1" x14ac:dyDescent="0.2">
      <c r="A61" s="490"/>
      <c r="B61" s="491" t="s">
        <v>36</v>
      </c>
      <c r="C61" s="492" t="s">
        <v>7</v>
      </c>
      <c r="D61" s="494"/>
      <c r="E61" s="494"/>
      <c r="F61" s="292" t="s">
        <v>2</v>
      </c>
      <c r="G61" s="323">
        <v>4121.2</v>
      </c>
      <c r="H61" s="320">
        <v>4576.8999999999996</v>
      </c>
      <c r="I61" s="328">
        <f t="shared" si="1"/>
        <v>455.69999999999982</v>
      </c>
      <c r="J61" s="325" t="s">
        <v>397</v>
      </c>
      <c r="K61" s="339">
        <v>48.5</v>
      </c>
      <c r="L61" s="285" t="s">
        <v>564</v>
      </c>
      <c r="M61" s="274" t="s">
        <v>577</v>
      </c>
      <c r="N61" s="339" t="s">
        <v>578</v>
      </c>
    </row>
    <row r="62" spans="1:16" ht="18.75" hidden="1" x14ac:dyDescent="0.3">
      <c r="A62" s="490" t="s">
        <v>309</v>
      </c>
      <c r="B62" s="491" t="s">
        <v>198</v>
      </c>
      <c r="C62" s="492" t="s">
        <v>7</v>
      </c>
      <c r="D62" s="493" t="s">
        <v>88</v>
      </c>
      <c r="E62" s="493" t="s">
        <v>89</v>
      </c>
      <c r="F62" s="297" t="s">
        <v>1</v>
      </c>
      <c r="G62" s="328">
        <v>34785.199999999997</v>
      </c>
      <c r="H62" s="326">
        <v>33433.5</v>
      </c>
      <c r="I62" s="328">
        <f t="shared" si="1"/>
        <v>-1351.6999999999971</v>
      </c>
      <c r="J62" s="5" t="s">
        <v>398</v>
      </c>
      <c r="K62" s="311">
        <v>579</v>
      </c>
      <c r="L62" s="311"/>
      <c r="M62" s="252"/>
      <c r="N62" s="311" t="s">
        <v>572</v>
      </c>
    </row>
    <row r="63" spans="1:16" ht="38.25" x14ac:dyDescent="0.2">
      <c r="A63" s="490"/>
      <c r="B63" s="491" t="s">
        <v>37</v>
      </c>
      <c r="C63" s="492" t="s">
        <v>7</v>
      </c>
      <c r="D63" s="494"/>
      <c r="E63" s="494"/>
      <c r="F63" s="292" t="s">
        <v>2</v>
      </c>
      <c r="G63" s="323">
        <v>34785.199999999997</v>
      </c>
      <c r="H63" s="320">
        <v>33433.5</v>
      </c>
      <c r="I63" s="328">
        <f t="shared" si="1"/>
        <v>-1351.6999999999971</v>
      </c>
      <c r="J63" s="5" t="s">
        <v>399</v>
      </c>
      <c r="K63" s="311" t="s">
        <v>164</v>
      </c>
      <c r="L63" s="311"/>
      <c r="M63" s="311"/>
      <c r="N63" s="311" t="s">
        <v>579</v>
      </c>
    </row>
    <row r="64" spans="1:16" x14ac:dyDescent="0.2">
      <c r="A64" s="490" t="s">
        <v>116</v>
      </c>
      <c r="B64" s="501" t="s">
        <v>242</v>
      </c>
      <c r="C64" s="492" t="s">
        <v>7</v>
      </c>
      <c r="D64" s="502" t="s">
        <v>87</v>
      </c>
      <c r="E64" s="502" t="s">
        <v>87</v>
      </c>
      <c r="F64" s="297" t="s">
        <v>1</v>
      </c>
      <c r="G64" s="328">
        <v>47629.299999999996</v>
      </c>
      <c r="H64" s="328">
        <v>49729.299999999996</v>
      </c>
      <c r="I64" s="328">
        <f t="shared" si="1"/>
        <v>2100</v>
      </c>
      <c r="J64" s="524" t="s">
        <v>87</v>
      </c>
      <c r="K64" s="706" t="s">
        <v>87</v>
      </c>
      <c r="L64" s="706" t="s">
        <v>87</v>
      </c>
      <c r="M64" s="706" t="s">
        <v>87</v>
      </c>
      <c r="N64" s="706" t="s">
        <v>87</v>
      </c>
    </row>
    <row r="65" spans="1:18" x14ac:dyDescent="0.2">
      <c r="A65" s="490"/>
      <c r="B65" s="501" t="s">
        <v>38</v>
      </c>
      <c r="C65" s="492" t="s">
        <v>7</v>
      </c>
      <c r="D65" s="502"/>
      <c r="E65" s="502"/>
      <c r="F65" s="292" t="s">
        <v>2</v>
      </c>
      <c r="G65" s="323">
        <v>47629.299999999996</v>
      </c>
      <c r="H65" s="323">
        <v>49729.299999999996</v>
      </c>
      <c r="I65" s="328">
        <f t="shared" si="1"/>
        <v>2100</v>
      </c>
      <c r="J65" s="525"/>
      <c r="K65" s="706"/>
      <c r="L65" s="706"/>
      <c r="M65" s="706"/>
      <c r="N65" s="706"/>
    </row>
    <row r="66" spans="1:18" ht="25.5" hidden="1" x14ac:dyDescent="0.3">
      <c r="A66" s="490" t="s">
        <v>117</v>
      </c>
      <c r="B66" s="491" t="s">
        <v>199</v>
      </c>
      <c r="C66" s="492" t="s">
        <v>7</v>
      </c>
      <c r="D66" s="493" t="s">
        <v>88</v>
      </c>
      <c r="E66" s="493" t="s">
        <v>89</v>
      </c>
      <c r="F66" s="297" t="s">
        <v>1</v>
      </c>
      <c r="G66" s="328">
        <v>47629.299999999996</v>
      </c>
      <c r="H66" s="326">
        <v>49729.299999999996</v>
      </c>
      <c r="I66" s="328">
        <f t="shared" si="1"/>
        <v>2100</v>
      </c>
      <c r="J66" s="5" t="s">
        <v>395</v>
      </c>
      <c r="K66" s="311">
        <v>10350</v>
      </c>
      <c r="L66" s="311"/>
      <c r="M66" s="253"/>
      <c r="N66" s="311" t="s">
        <v>572</v>
      </c>
      <c r="O66" s="151" t="s">
        <v>560</v>
      </c>
    </row>
    <row r="67" spans="1:18" ht="25.5" x14ac:dyDescent="0.2">
      <c r="A67" s="490"/>
      <c r="B67" s="491" t="s">
        <v>39</v>
      </c>
      <c r="C67" s="492" t="s">
        <v>7</v>
      </c>
      <c r="D67" s="494"/>
      <c r="E67" s="494"/>
      <c r="F67" s="292" t="s">
        <v>2</v>
      </c>
      <c r="G67" s="323">
        <v>47629.299999999996</v>
      </c>
      <c r="H67" s="323">
        <v>49729.299999999996</v>
      </c>
      <c r="I67" s="328">
        <f t="shared" si="1"/>
        <v>2100</v>
      </c>
      <c r="J67" s="305" t="s">
        <v>400</v>
      </c>
      <c r="K67" s="309">
        <v>130</v>
      </c>
      <c r="L67" s="309"/>
      <c r="M67" s="309"/>
      <c r="N67" s="309" t="s">
        <v>579</v>
      </c>
      <c r="O67" s="151" t="s">
        <v>602</v>
      </c>
    </row>
    <row r="68" spans="1:18" hidden="1" x14ac:dyDescent="0.2">
      <c r="A68" s="490" t="s">
        <v>118</v>
      </c>
      <c r="B68" s="501" t="s">
        <v>261</v>
      </c>
      <c r="C68" s="492" t="s">
        <v>7</v>
      </c>
      <c r="D68" s="502" t="s">
        <v>87</v>
      </c>
      <c r="E68" s="502" t="s">
        <v>87</v>
      </c>
      <c r="F68" s="297" t="s">
        <v>1</v>
      </c>
      <c r="G68" s="328">
        <v>468068.6</v>
      </c>
      <c r="H68" s="328">
        <v>426398.69999999995</v>
      </c>
      <c r="I68" s="328">
        <f t="shared" si="1"/>
        <v>-41669.900000000023</v>
      </c>
      <c r="J68" s="524" t="s">
        <v>87</v>
      </c>
      <c r="K68" s="708" t="s">
        <v>87</v>
      </c>
      <c r="L68" s="708" t="s">
        <v>87</v>
      </c>
      <c r="M68" s="708" t="s">
        <v>87</v>
      </c>
      <c r="N68" s="708" t="s">
        <v>87</v>
      </c>
    </row>
    <row r="69" spans="1:18" hidden="1" x14ac:dyDescent="0.2">
      <c r="A69" s="490"/>
      <c r="B69" s="501" t="s">
        <v>40</v>
      </c>
      <c r="C69" s="492" t="s">
        <v>7</v>
      </c>
      <c r="D69" s="502"/>
      <c r="E69" s="502"/>
      <c r="F69" s="292" t="s">
        <v>2</v>
      </c>
      <c r="G69" s="323">
        <v>393346.1</v>
      </c>
      <c r="H69" s="323">
        <v>351676.19999999995</v>
      </c>
      <c r="I69" s="328">
        <f t="shared" si="1"/>
        <v>-41669.900000000023</v>
      </c>
      <c r="J69" s="525"/>
      <c r="K69" s="708"/>
      <c r="L69" s="708"/>
      <c r="M69" s="708"/>
      <c r="N69" s="708"/>
    </row>
    <row r="70" spans="1:18" hidden="1" x14ac:dyDescent="0.2">
      <c r="A70" s="490"/>
      <c r="B70" s="501" t="s">
        <v>40</v>
      </c>
      <c r="C70" s="492" t="s">
        <v>7</v>
      </c>
      <c r="D70" s="502"/>
      <c r="E70" s="502"/>
      <c r="F70" s="292" t="s">
        <v>3</v>
      </c>
      <c r="G70" s="323">
        <v>74722.5</v>
      </c>
      <c r="H70" s="323">
        <v>74722.5</v>
      </c>
      <c r="I70" s="328">
        <f t="shared" si="1"/>
        <v>0</v>
      </c>
      <c r="J70" s="525"/>
      <c r="K70" s="708"/>
      <c r="L70" s="708"/>
      <c r="M70" s="708"/>
      <c r="N70" s="708"/>
    </row>
    <row r="71" spans="1:18" hidden="1" x14ac:dyDescent="0.2">
      <c r="A71" s="490" t="s">
        <v>119</v>
      </c>
      <c r="B71" s="491" t="s">
        <v>200</v>
      </c>
      <c r="C71" s="492" t="s">
        <v>7</v>
      </c>
      <c r="D71" s="493" t="s">
        <v>88</v>
      </c>
      <c r="E71" s="493" t="s">
        <v>89</v>
      </c>
      <c r="F71" s="297" t="s">
        <v>1</v>
      </c>
      <c r="G71" s="328">
        <v>373483.19999999995</v>
      </c>
      <c r="H71" s="328">
        <v>331813.29999999993</v>
      </c>
      <c r="I71" s="328">
        <f t="shared" si="1"/>
        <v>-41669.900000000023</v>
      </c>
      <c r="J71" s="505" t="s">
        <v>401</v>
      </c>
      <c r="K71" s="860">
        <v>127348</v>
      </c>
      <c r="L71" s="840"/>
      <c r="M71" s="839"/>
      <c r="N71" s="840" t="s">
        <v>572</v>
      </c>
    </row>
    <row r="72" spans="1:18" hidden="1" x14ac:dyDescent="0.2">
      <c r="A72" s="490"/>
      <c r="B72" s="491" t="s">
        <v>41</v>
      </c>
      <c r="C72" s="492" t="s">
        <v>7</v>
      </c>
      <c r="D72" s="494"/>
      <c r="E72" s="494"/>
      <c r="F72" s="496" t="s">
        <v>2</v>
      </c>
      <c r="G72" s="724">
        <v>373483.19999999995</v>
      </c>
      <c r="H72" s="724">
        <v>331813.29999999993</v>
      </c>
      <c r="I72" s="328">
        <f t="shared" si="1"/>
        <v>-41669.900000000023</v>
      </c>
      <c r="J72" s="506"/>
      <c r="K72" s="861"/>
      <c r="L72" s="842"/>
      <c r="M72" s="839"/>
      <c r="N72" s="841"/>
    </row>
    <row r="73" spans="1:18" ht="18.75" hidden="1" x14ac:dyDescent="0.2">
      <c r="A73" s="490"/>
      <c r="B73" s="491" t="s">
        <v>41</v>
      </c>
      <c r="C73" s="492" t="s">
        <v>7</v>
      </c>
      <c r="D73" s="494"/>
      <c r="E73" s="494"/>
      <c r="F73" s="512"/>
      <c r="G73" s="724"/>
      <c r="H73" s="724"/>
      <c r="I73" s="328">
        <f t="shared" si="1"/>
        <v>0</v>
      </c>
      <c r="J73" s="304" t="s">
        <v>402</v>
      </c>
      <c r="K73" s="331">
        <v>16849</v>
      </c>
      <c r="L73" s="311"/>
      <c r="M73" s="309"/>
      <c r="N73" s="842"/>
    </row>
    <row r="74" spans="1:18" ht="63.75" hidden="1" x14ac:dyDescent="0.2">
      <c r="A74" s="490"/>
      <c r="B74" s="491" t="s">
        <v>41</v>
      </c>
      <c r="C74" s="492" t="s">
        <v>7</v>
      </c>
      <c r="D74" s="494"/>
      <c r="E74" s="494"/>
      <c r="F74" s="512"/>
      <c r="G74" s="724"/>
      <c r="H74" s="724"/>
      <c r="I74" s="328">
        <f t="shared" si="1"/>
        <v>0</v>
      </c>
      <c r="J74" s="533" t="s">
        <v>472</v>
      </c>
      <c r="K74" s="838">
        <v>20</v>
      </c>
      <c r="L74" s="839"/>
      <c r="M74" s="839"/>
      <c r="N74" s="839" t="s">
        <v>601</v>
      </c>
      <c r="O74" s="151" t="s">
        <v>479</v>
      </c>
      <c r="P74" s="240"/>
      <c r="Q74" s="240"/>
      <c r="R74" s="240"/>
    </row>
    <row r="75" spans="1:18" hidden="1" x14ac:dyDescent="0.2">
      <c r="A75" s="490"/>
      <c r="B75" s="491" t="s">
        <v>41</v>
      </c>
      <c r="C75" s="492" t="s">
        <v>7</v>
      </c>
      <c r="D75" s="495"/>
      <c r="E75" s="495"/>
      <c r="F75" s="497"/>
      <c r="G75" s="724"/>
      <c r="H75" s="724"/>
      <c r="I75" s="328">
        <f t="shared" si="1"/>
        <v>0</v>
      </c>
      <c r="J75" s="534"/>
      <c r="K75" s="838"/>
      <c r="L75" s="839"/>
      <c r="M75" s="839"/>
      <c r="N75" s="839"/>
      <c r="O75" s="239"/>
      <c r="P75" s="240"/>
      <c r="Q75" s="240"/>
      <c r="R75" s="240"/>
    </row>
    <row r="76" spans="1:18" ht="25.5" hidden="1" x14ac:dyDescent="0.2">
      <c r="A76" s="490" t="s">
        <v>295</v>
      </c>
      <c r="B76" s="496" t="s">
        <v>273</v>
      </c>
      <c r="C76" s="496" t="s">
        <v>7</v>
      </c>
      <c r="D76" s="493" t="s">
        <v>88</v>
      </c>
      <c r="E76" s="493" t="s">
        <v>89</v>
      </c>
      <c r="F76" s="297" t="s">
        <v>1</v>
      </c>
      <c r="G76" s="328">
        <v>94585.4</v>
      </c>
      <c r="H76" s="327">
        <v>94585.4</v>
      </c>
      <c r="I76" s="328">
        <f t="shared" si="1"/>
        <v>0</v>
      </c>
      <c r="J76" s="61" t="s">
        <v>404</v>
      </c>
      <c r="K76" s="309">
        <v>1705</v>
      </c>
      <c r="L76" s="309"/>
      <c r="M76" s="309"/>
      <c r="N76" s="309" t="s">
        <v>583</v>
      </c>
    </row>
    <row r="77" spans="1:18" ht="409.5" hidden="1" x14ac:dyDescent="0.2">
      <c r="A77" s="490"/>
      <c r="B77" s="512"/>
      <c r="C77" s="512"/>
      <c r="D77" s="494"/>
      <c r="E77" s="494"/>
      <c r="F77" s="292" t="s">
        <v>2</v>
      </c>
      <c r="G77" s="323">
        <v>19862.900000000001</v>
      </c>
      <c r="H77" s="320">
        <v>19862.900000000001</v>
      </c>
      <c r="I77" s="328">
        <f t="shared" si="1"/>
        <v>0</v>
      </c>
      <c r="J77" s="267" t="s">
        <v>275</v>
      </c>
      <c r="K77" s="312">
        <v>100</v>
      </c>
      <c r="L77" s="312">
        <v>100</v>
      </c>
      <c r="M77" s="312" t="s">
        <v>640</v>
      </c>
      <c r="N77" s="312" t="s">
        <v>584</v>
      </c>
    </row>
    <row r="78" spans="1:18" ht="25.5" hidden="1" x14ac:dyDescent="0.2">
      <c r="A78" s="490"/>
      <c r="B78" s="512"/>
      <c r="C78" s="512"/>
      <c r="D78" s="494"/>
      <c r="E78" s="494"/>
      <c r="F78" s="496" t="s">
        <v>3</v>
      </c>
      <c r="G78" s="724">
        <v>74722.5</v>
      </c>
      <c r="H78" s="728">
        <v>74722.5</v>
      </c>
      <c r="I78" s="328">
        <f t="shared" si="1"/>
        <v>0</v>
      </c>
      <c r="J78" s="55" t="s">
        <v>276</v>
      </c>
      <c r="K78" s="309">
        <v>100</v>
      </c>
      <c r="L78" s="309"/>
      <c r="M78" s="309"/>
      <c r="N78" s="309" t="s">
        <v>583</v>
      </c>
    </row>
    <row r="79" spans="1:18" hidden="1" x14ac:dyDescent="0.2">
      <c r="A79" s="490"/>
      <c r="B79" s="512"/>
      <c r="C79" s="512"/>
      <c r="D79" s="494"/>
      <c r="E79" s="494"/>
      <c r="F79" s="512"/>
      <c r="G79" s="724"/>
      <c r="H79" s="845"/>
      <c r="I79" s="328">
        <f t="shared" si="1"/>
        <v>0</v>
      </c>
      <c r="J79" s="726" t="s">
        <v>317</v>
      </c>
      <c r="K79" s="679">
        <v>266</v>
      </c>
      <c r="L79" s="679">
        <v>266</v>
      </c>
      <c r="M79" s="679" t="s">
        <v>641</v>
      </c>
      <c r="N79" s="679" t="s">
        <v>584</v>
      </c>
    </row>
    <row r="80" spans="1:18" hidden="1" x14ac:dyDescent="0.2">
      <c r="A80" s="490"/>
      <c r="B80" s="497"/>
      <c r="C80" s="497"/>
      <c r="D80" s="495"/>
      <c r="E80" s="495"/>
      <c r="F80" s="497"/>
      <c r="G80" s="724"/>
      <c r="H80" s="729"/>
      <c r="I80" s="328">
        <f t="shared" si="1"/>
        <v>0</v>
      </c>
      <c r="J80" s="727"/>
      <c r="K80" s="680"/>
      <c r="L80" s="680"/>
      <c r="M80" s="680"/>
      <c r="N80" s="680"/>
      <c r="O80" s="150"/>
    </row>
    <row r="81" spans="1:20" hidden="1" x14ac:dyDescent="0.2">
      <c r="A81" s="490" t="s">
        <v>120</v>
      </c>
      <c r="B81" s="501" t="s">
        <v>245</v>
      </c>
      <c r="C81" s="492" t="s">
        <v>7</v>
      </c>
      <c r="D81" s="502" t="s">
        <v>87</v>
      </c>
      <c r="E81" s="502" t="s">
        <v>87</v>
      </c>
      <c r="F81" s="22" t="s">
        <v>1</v>
      </c>
      <c r="G81" s="328">
        <f>SUM(G82:G83)</f>
        <v>2132491.5</v>
      </c>
      <c r="H81" s="328">
        <v>2202740.7000000002</v>
      </c>
      <c r="I81" s="328">
        <f t="shared" si="1"/>
        <v>70249.200000000186</v>
      </c>
      <c r="J81" s="781" t="s">
        <v>87</v>
      </c>
      <c r="K81" s="708" t="s">
        <v>87</v>
      </c>
      <c r="L81" s="708" t="s">
        <v>87</v>
      </c>
      <c r="M81" s="708" t="s">
        <v>87</v>
      </c>
      <c r="N81" s="708" t="s">
        <v>87</v>
      </c>
    </row>
    <row r="82" spans="1:20" hidden="1" x14ac:dyDescent="0.2">
      <c r="A82" s="490"/>
      <c r="B82" s="501" t="s">
        <v>42</v>
      </c>
      <c r="C82" s="492" t="s">
        <v>7</v>
      </c>
      <c r="D82" s="502"/>
      <c r="E82" s="502"/>
      <c r="F82" s="298" t="s">
        <v>2</v>
      </c>
      <c r="G82" s="323">
        <f>G85+G87+G89+G92+G95+G98+G100</f>
        <v>1253017.2</v>
      </c>
      <c r="H82" s="323">
        <v>1252366.2</v>
      </c>
      <c r="I82" s="328">
        <f t="shared" si="1"/>
        <v>-651</v>
      </c>
      <c r="J82" s="782"/>
      <c r="K82" s="708"/>
      <c r="L82" s="708"/>
      <c r="M82" s="708"/>
      <c r="N82" s="708"/>
    </row>
    <row r="83" spans="1:20" hidden="1" x14ac:dyDescent="0.2">
      <c r="A83" s="490"/>
      <c r="B83" s="501" t="s">
        <v>42</v>
      </c>
      <c r="C83" s="492" t="s">
        <v>7</v>
      </c>
      <c r="D83" s="502"/>
      <c r="E83" s="502"/>
      <c r="F83" s="298" t="s">
        <v>3</v>
      </c>
      <c r="G83" s="323">
        <f>G90+G93+G96+G101</f>
        <v>879474.3</v>
      </c>
      <c r="H83" s="323">
        <v>950374.5</v>
      </c>
      <c r="I83" s="328">
        <f t="shared" ref="I83:I146" si="2">H83-G83</f>
        <v>70900.199999999953</v>
      </c>
      <c r="J83" s="782"/>
      <c r="K83" s="708"/>
      <c r="L83" s="708"/>
      <c r="M83" s="708"/>
      <c r="N83" s="708"/>
    </row>
    <row r="84" spans="1:20" ht="51" hidden="1" x14ac:dyDescent="0.2">
      <c r="A84" s="490" t="s">
        <v>121</v>
      </c>
      <c r="B84" s="491" t="s">
        <v>201</v>
      </c>
      <c r="C84" s="492" t="s">
        <v>7</v>
      </c>
      <c r="D84" s="493" t="s">
        <v>88</v>
      </c>
      <c r="E84" s="493" t="s">
        <v>89</v>
      </c>
      <c r="F84" s="297" t="s">
        <v>1</v>
      </c>
      <c r="G84" s="328">
        <v>1113625.7999999998</v>
      </c>
      <c r="H84" s="326">
        <f>H85</f>
        <v>1113625.7999999998</v>
      </c>
      <c r="I84" s="328">
        <f t="shared" si="2"/>
        <v>0</v>
      </c>
      <c r="J84" s="53" t="s">
        <v>334</v>
      </c>
      <c r="K84" s="331">
        <v>65185</v>
      </c>
      <c r="L84" s="311">
        <v>49416</v>
      </c>
      <c r="M84" s="311"/>
      <c r="N84" s="840" t="s">
        <v>585</v>
      </c>
    </row>
    <row r="85" spans="1:20" ht="53.25" hidden="1" customHeight="1" x14ac:dyDescent="0.2">
      <c r="A85" s="490"/>
      <c r="B85" s="491" t="s">
        <v>43</v>
      </c>
      <c r="C85" s="492" t="s">
        <v>7</v>
      </c>
      <c r="D85" s="494"/>
      <c r="E85" s="494"/>
      <c r="F85" s="292" t="s">
        <v>2</v>
      </c>
      <c r="G85" s="323">
        <v>1113625.7999999998</v>
      </c>
      <c r="H85" s="320">
        <v>1113625.7999999998</v>
      </c>
      <c r="I85" s="328">
        <f t="shared" si="2"/>
        <v>0</v>
      </c>
      <c r="J85" s="53" t="s">
        <v>335</v>
      </c>
      <c r="K85" s="254">
        <v>95.5</v>
      </c>
      <c r="L85" s="316">
        <v>95.5</v>
      </c>
      <c r="M85" s="316"/>
      <c r="N85" s="842"/>
    </row>
    <row r="86" spans="1:20" ht="51" hidden="1" customHeight="1" x14ac:dyDescent="0.2">
      <c r="A86" s="500" t="s">
        <v>274</v>
      </c>
      <c r="B86" s="518" t="s">
        <v>202</v>
      </c>
      <c r="C86" s="492" t="s">
        <v>7</v>
      </c>
      <c r="D86" s="493" t="s">
        <v>88</v>
      </c>
      <c r="E86" s="493" t="s">
        <v>89</v>
      </c>
      <c r="F86" s="297" t="s">
        <v>1</v>
      </c>
      <c r="G86" s="328">
        <v>132851.5</v>
      </c>
      <c r="H86" s="328">
        <v>132851.5</v>
      </c>
      <c r="I86" s="328">
        <f t="shared" si="2"/>
        <v>0</v>
      </c>
      <c r="J86" s="53" t="s">
        <v>336</v>
      </c>
      <c r="K86" s="331">
        <v>75</v>
      </c>
      <c r="L86" s="311">
        <v>30</v>
      </c>
      <c r="M86" s="311"/>
      <c r="N86" s="840" t="s">
        <v>582</v>
      </c>
      <c r="O86" s="237"/>
    </row>
    <row r="87" spans="1:20" ht="60" hidden="1" customHeight="1" x14ac:dyDescent="0.2">
      <c r="A87" s="500"/>
      <c r="B87" s="518" t="s">
        <v>44</v>
      </c>
      <c r="C87" s="492" t="s">
        <v>7</v>
      </c>
      <c r="D87" s="494"/>
      <c r="E87" s="494"/>
      <c r="F87" s="292" t="s">
        <v>2</v>
      </c>
      <c r="G87" s="323">
        <v>132851.5</v>
      </c>
      <c r="H87" s="320">
        <v>132851.5</v>
      </c>
      <c r="I87" s="328">
        <f t="shared" si="2"/>
        <v>0</v>
      </c>
      <c r="J87" s="304" t="s">
        <v>335</v>
      </c>
      <c r="K87" s="255">
        <v>96</v>
      </c>
      <c r="L87" s="318">
        <v>97</v>
      </c>
      <c r="M87" s="318"/>
      <c r="N87" s="842"/>
    </row>
    <row r="88" spans="1:20" ht="38.25" hidden="1" customHeight="1" x14ac:dyDescent="0.2">
      <c r="A88" s="500" t="s">
        <v>310</v>
      </c>
      <c r="B88" s="780" t="s">
        <v>475</v>
      </c>
      <c r="C88" s="492" t="s">
        <v>7</v>
      </c>
      <c r="D88" s="493" t="s">
        <v>88</v>
      </c>
      <c r="E88" s="493" t="s">
        <v>89</v>
      </c>
      <c r="F88" s="297" t="s">
        <v>1</v>
      </c>
      <c r="G88" s="328">
        <v>6394.8</v>
      </c>
      <c r="H88" s="328">
        <v>6394.8</v>
      </c>
      <c r="I88" s="328">
        <f t="shared" si="2"/>
        <v>0</v>
      </c>
      <c r="J88" s="510" t="s">
        <v>405</v>
      </c>
      <c r="K88" s="838">
        <v>1400</v>
      </c>
      <c r="L88" s="839">
        <v>1300</v>
      </c>
      <c r="M88" s="839"/>
      <c r="N88" s="840" t="s">
        <v>583</v>
      </c>
      <c r="O88" s="535"/>
      <c r="P88" s="536"/>
    </row>
    <row r="89" spans="1:20" ht="78" hidden="1" customHeight="1" x14ac:dyDescent="0.2">
      <c r="A89" s="500"/>
      <c r="B89" s="780"/>
      <c r="C89" s="492" t="s">
        <v>7</v>
      </c>
      <c r="D89" s="494"/>
      <c r="E89" s="494"/>
      <c r="F89" s="292" t="s">
        <v>2</v>
      </c>
      <c r="G89" s="323">
        <v>0</v>
      </c>
      <c r="H89" s="323">
        <v>0</v>
      </c>
      <c r="I89" s="328">
        <f t="shared" si="2"/>
        <v>0</v>
      </c>
      <c r="J89" s="510"/>
      <c r="K89" s="838"/>
      <c r="L89" s="839"/>
      <c r="M89" s="839"/>
      <c r="N89" s="841"/>
      <c r="O89" s="535"/>
      <c r="P89" s="536"/>
    </row>
    <row r="90" spans="1:20" ht="105" hidden="1" customHeight="1" x14ac:dyDescent="0.2">
      <c r="A90" s="500"/>
      <c r="B90" s="780"/>
      <c r="C90" s="492" t="s">
        <v>7</v>
      </c>
      <c r="D90" s="494"/>
      <c r="E90" s="494"/>
      <c r="F90" s="292" t="s">
        <v>3</v>
      </c>
      <c r="G90" s="323">
        <v>6394.8</v>
      </c>
      <c r="H90" s="323">
        <v>6394.8</v>
      </c>
      <c r="I90" s="328">
        <f t="shared" si="2"/>
        <v>0</v>
      </c>
      <c r="J90" s="300" t="s">
        <v>406</v>
      </c>
      <c r="K90" s="255">
        <v>95.5</v>
      </c>
      <c r="L90" s="318">
        <v>95.5</v>
      </c>
      <c r="M90" s="318"/>
      <c r="N90" s="841"/>
    </row>
    <row r="91" spans="1:20" s="21" customFormat="1" ht="56.25" hidden="1" customHeight="1" x14ac:dyDescent="0.2">
      <c r="A91" s="490" t="s">
        <v>311</v>
      </c>
      <c r="B91" s="773" t="s">
        <v>203</v>
      </c>
      <c r="C91" s="492" t="s">
        <v>7</v>
      </c>
      <c r="D91" s="493" t="s">
        <v>88</v>
      </c>
      <c r="E91" s="493" t="s">
        <v>89</v>
      </c>
      <c r="F91" s="297" t="s">
        <v>1</v>
      </c>
      <c r="G91" s="323">
        <v>995.4</v>
      </c>
      <c r="H91" s="301">
        <v>995.4</v>
      </c>
      <c r="I91" s="328">
        <f t="shared" si="2"/>
        <v>0</v>
      </c>
      <c r="J91" s="510" t="s">
        <v>405</v>
      </c>
      <c r="K91" s="854">
        <v>217</v>
      </c>
      <c r="L91" s="840">
        <v>217</v>
      </c>
      <c r="M91" s="856"/>
      <c r="N91" s="841"/>
      <c r="O91" s="151"/>
      <c r="P91" s="1"/>
      <c r="Q91" s="1"/>
      <c r="R91" s="1"/>
      <c r="S91" s="1"/>
      <c r="T91" s="1"/>
    </row>
    <row r="92" spans="1:20" s="21" customFormat="1" ht="56.25" hidden="1" customHeight="1" x14ac:dyDescent="0.2">
      <c r="A92" s="490"/>
      <c r="B92" s="774"/>
      <c r="C92" s="492" t="s">
        <v>7</v>
      </c>
      <c r="D92" s="494"/>
      <c r="E92" s="494"/>
      <c r="F92" s="292" t="s">
        <v>2</v>
      </c>
      <c r="G92" s="323">
        <v>209.1</v>
      </c>
      <c r="H92" s="301">
        <v>209.1</v>
      </c>
      <c r="I92" s="328">
        <f t="shared" si="2"/>
        <v>0</v>
      </c>
      <c r="J92" s="510"/>
      <c r="K92" s="855"/>
      <c r="L92" s="842"/>
      <c r="M92" s="857"/>
      <c r="N92" s="841"/>
      <c r="O92" s="151"/>
      <c r="P92" s="1"/>
      <c r="Q92" s="1"/>
      <c r="R92" s="1"/>
      <c r="S92" s="1"/>
      <c r="T92" s="1"/>
    </row>
    <row r="93" spans="1:20" s="21" customFormat="1" ht="127.5" hidden="1" customHeight="1" x14ac:dyDescent="0.2">
      <c r="A93" s="490"/>
      <c r="B93" s="775"/>
      <c r="C93" s="492" t="s">
        <v>7</v>
      </c>
      <c r="D93" s="494"/>
      <c r="E93" s="494"/>
      <c r="F93" s="292" t="s">
        <v>3</v>
      </c>
      <c r="G93" s="323">
        <v>786.3</v>
      </c>
      <c r="H93" s="301">
        <v>786.3</v>
      </c>
      <c r="I93" s="328">
        <f t="shared" si="2"/>
        <v>0</v>
      </c>
      <c r="J93" s="300" t="s">
        <v>474</v>
      </c>
      <c r="K93" s="255">
        <v>95.5</v>
      </c>
      <c r="L93" s="318">
        <v>95.5</v>
      </c>
      <c r="M93" s="858"/>
      <c r="N93" s="841"/>
      <c r="O93" s="151"/>
      <c r="P93" s="1"/>
      <c r="Q93" s="1"/>
      <c r="R93" s="1"/>
      <c r="S93" s="1"/>
      <c r="T93" s="1"/>
    </row>
    <row r="94" spans="1:20" ht="38.25" hidden="1" customHeight="1" x14ac:dyDescent="0.2">
      <c r="A94" s="490" t="s">
        <v>312</v>
      </c>
      <c r="B94" s="491" t="s">
        <v>204</v>
      </c>
      <c r="C94" s="492" t="s">
        <v>7</v>
      </c>
      <c r="D94" s="493" t="s">
        <v>88</v>
      </c>
      <c r="E94" s="493" t="s">
        <v>89</v>
      </c>
      <c r="F94" s="297" t="s">
        <v>1</v>
      </c>
      <c r="G94" s="328">
        <v>237585.7</v>
      </c>
      <c r="H94" s="328">
        <v>254229.7</v>
      </c>
      <c r="I94" s="328">
        <f t="shared" si="2"/>
        <v>16644</v>
      </c>
      <c r="J94" s="510" t="s">
        <v>334</v>
      </c>
      <c r="K94" s="859">
        <v>26978</v>
      </c>
      <c r="L94" s="839">
        <v>26960</v>
      </c>
      <c r="M94" s="839"/>
      <c r="N94" s="841"/>
    </row>
    <row r="95" spans="1:20" ht="27" hidden="1" customHeight="1" x14ac:dyDescent="0.2">
      <c r="A95" s="490"/>
      <c r="B95" s="491" t="s">
        <v>46</v>
      </c>
      <c r="C95" s="492" t="s">
        <v>7</v>
      </c>
      <c r="D95" s="494"/>
      <c r="E95" s="494"/>
      <c r="F95" s="292" t="s">
        <v>2</v>
      </c>
      <c r="G95" s="323">
        <v>0</v>
      </c>
      <c r="H95" s="323">
        <v>0</v>
      </c>
      <c r="I95" s="328">
        <f t="shared" si="2"/>
        <v>0</v>
      </c>
      <c r="J95" s="510"/>
      <c r="K95" s="859"/>
      <c r="L95" s="839"/>
      <c r="M95" s="839"/>
      <c r="N95" s="841"/>
    </row>
    <row r="96" spans="1:20" ht="82.5" hidden="1" customHeight="1" x14ac:dyDescent="0.2">
      <c r="A96" s="490"/>
      <c r="B96" s="491" t="s">
        <v>46</v>
      </c>
      <c r="C96" s="492" t="s">
        <v>7</v>
      </c>
      <c r="D96" s="494"/>
      <c r="E96" s="494"/>
      <c r="F96" s="292" t="s">
        <v>3</v>
      </c>
      <c r="G96" s="323">
        <v>237585.7</v>
      </c>
      <c r="H96" s="323">
        <v>254229.7</v>
      </c>
      <c r="I96" s="328">
        <f t="shared" si="2"/>
        <v>16644</v>
      </c>
      <c r="J96" s="300" t="s">
        <v>361</v>
      </c>
      <c r="K96" s="318">
        <v>95.5</v>
      </c>
      <c r="L96" s="318">
        <v>95.5</v>
      </c>
      <c r="M96" s="318"/>
      <c r="N96" s="842"/>
    </row>
    <row r="97" spans="1:19" ht="40.5" hidden="1" customHeight="1" x14ac:dyDescent="0.2">
      <c r="A97" s="490" t="s">
        <v>313</v>
      </c>
      <c r="B97" s="491" t="s">
        <v>205</v>
      </c>
      <c r="C97" s="492" t="s">
        <v>7</v>
      </c>
      <c r="D97" s="493" t="s">
        <v>88</v>
      </c>
      <c r="E97" s="493" t="s">
        <v>89</v>
      </c>
      <c r="F97" s="297" t="s">
        <v>1</v>
      </c>
      <c r="G97" s="328">
        <v>6330.8</v>
      </c>
      <c r="H97" s="302">
        <v>5679.8</v>
      </c>
      <c r="I97" s="328">
        <f t="shared" si="2"/>
        <v>-651</v>
      </c>
      <c r="J97" s="53" t="s">
        <v>345</v>
      </c>
      <c r="K97" s="331">
        <v>3999</v>
      </c>
      <c r="L97" s="311"/>
      <c r="M97" s="311"/>
      <c r="N97" s="311" t="s">
        <v>572</v>
      </c>
    </row>
    <row r="98" spans="1:19" ht="74.25" hidden="1" customHeight="1" x14ac:dyDescent="0.2">
      <c r="A98" s="490"/>
      <c r="B98" s="491" t="s">
        <v>47</v>
      </c>
      <c r="C98" s="492" t="s">
        <v>7</v>
      </c>
      <c r="D98" s="494"/>
      <c r="E98" s="494"/>
      <c r="F98" s="292" t="s">
        <v>2</v>
      </c>
      <c r="G98" s="323">
        <v>6330.8</v>
      </c>
      <c r="H98" s="296">
        <v>5679.8</v>
      </c>
      <c r="I98" s="328">
        <f t="shared" si="2"/>
        <v>-651</v>
      </c>
      <c r="J98" s="53" t="s">
        <v>362</v>
      </c>
      <c r="K98" s="310" t="s">
        <v>163</v>
      </c>
      <c r="L98" s="310">
        <v>100</v>
      </c>
      <c r="M98" s="310"/>
      <c r="N98" s="310" t="s">
        <v>603</v>
      </c>
    </row>
    <row r="99" spans="1:19" ht="58.5" hidden="1" customHeight="1" x14ac:dyDescent="0.2">
      <c r="A99" s="490" t="s">
        <v>447</v>
      </c>
      <c r="B99" s="516" t="s">
        <v>318</v>
      </c>
      <c r="C99" s="492" t="s">
        <v>7</v>
      </c>
      <c r="D99" s="493" t="s">
        <v>88</v>
      </c>
      <c r="E99" s="493" t="s">
        <v>89</v>
      </c>
      <c r="F99" s="297" t="s">
        <v>1</v>
      </c>
      <c r="G99" s="328">
        <v>634707.5</v>
      </c>
      <c r="H99" s="328">
        <v>688963.7</v>
      </c>
      <c r="I99" s="328">
        <f t="shared" si="2"/>
        <v>54256.199999999953</v>
      </c>
      <c r="J99" s="55" t="s">
        <v>334</v>
      </c>
      <c r="K99" s="330">
        <v>43064</v>
      </c>
      <c r="L99" s="309"/>
      <c r="M99" s="330" t="s">
        <v>619</v>
      </c>
      <c r="N99" s="840" t="s">
        <v>583</v>
      </c>
    </row>
    <row r="100" spans="1:19" ht="47.25" hidden="1" customHeight="1" x14ac:dyDescent="0.2">
      <c r="A100" s="490"/>
      <c r="B100" s="516"/>
      <c r="C100" s="492" t="s">
        <v>7</v>
      </c>
      <c r="D100" s="494"/>
      <c r="E100" s="494"/>
      <c r="F100" s="292" t="s">
        <v>2</v>
      </c>
      <c r="G100" s="323">
        <v>0</v>
      </c>
      <c r="H100" s="323">
        <v>0</v>
      </c>
      <c r="I100" s="328">
        <f t="shared" si="2"/>
        <v>0</v>
      </c>
      <c r="J100" s="510" t="s">
        <v>361</v>
      </c>
      <c r="K100" s="852">
        <v>95.5</v>
      </c>
      <c r="L100" s="853"/>
      <c r="M100" s="853"/>
      <c r="N100" s="841"/>
      <c r="O100" s="539"/>
      <c r="P100" s="540"/>
      <c r="Q100" s="540"/>
      <c r="R100" s="540"/>
      <c r="S100" s="540"/>
    </row>
    <row r="101" spans="1:19" ht="15.75" hidden="1" x14ac:dyDescent="0.25">
      <c r="A101" s="490"/>
      <c r="B101" s="516"/>
      <c r="C101" s="492" t="s">
        <v>7</v>
      </c>
      <c r="D101" s="494"/>
      <c r="E101" s="494"/>
      <c r="F101" s="292" t="s">
        <v>3</v>
      </c>
      <c r="G101" s="323">
        <v>634707.5</v>
      </c>
      <c r="H101" s="209">
        <f>'[2]Приложение 9 в минфин'!$D$226+54256.2</f>
        <v>688963.7</v>
      </c>
      <c r="I101" s="328">
        <f t="shared" si="2"/>
        <v>54256.199999999953</v>
      </c>
      <c r="J101" s="510"/>
      <c r="K101" s="852"/>
      <c r="L101" s="853"/>
      <c r="M101" s="853"/>
      <c r="N101" s="842"/>
      <c r="O101" s="539"/>
      <c r="P101" s="540"/>
      <c r="Q101" s="540"/>
      <c r="R101" s="540"/>
      <c r="S101" s="540"/>
    </row>
    <row r="102" spans="1:19" hidden="1" x14ac:dyDescent="0.2">
      <c r="A102" s="529" t="s">
        <v>122</v>
      </c>
      <c r="B102" s="482" t="s">
        <v>266</v>
      </c>
      <c r="C102" s="492" t="s">
        <v>7</v>
      </c>
      <c r="D102" s="493" t="s">
        <v>88</v>
      </c>
      <c r="E102" s="493" t="s">
        <v>89</v>
      </c>
      <c r="F102" s="297" t="s">
        <v>1</v>
      </c>
      <c r="G102" s="328">
        <v>195000</v>
      </c>
      <c r="H102" s="328">
        <v>195000</v>
      </c>
      <c r="I102" s="328">
        <f t="shared" si="2"/>
        <v>0</v>
      </c>
      <c r="J102" s="524" t="s">
        <v>87</v>
      </c>
      <c r="K102" s="704" t="s">
        <v>87</v>
      </c>
      <c r="L102" s="704" t="s">
        <v>87</v>
      </c>
      <c r="M102" s="704" t="s">
        <v>87</v>
      </c>
      <c r="N102" s="704" t="s">
        <v>87</v>
      </c>
    </row>
    <row r="103" spans="1:19" hidden="1" x14ac:dyDescent="0.2">
      <c r="A103" s="530"/>
      <c r="B103" s="483"/>
      <c r="C103" s="492" t="s">
        <v>7</v>
      </c>
      <c r="D103" s="494"/>
      <c r="E103" s="494"/>
      <c r="F103" s="292" t="s">
        <v>2</v>
      </c>
      <c r="G103" s="323">
        <v>33326.300000000003</v>
      </c>
      <c r="H103" s="323">
        <v>33326.300000000003</v>
      </c>
      <c r="I103" s="328">
        <f t="shared" si="2"/>
        <v>0</v>
      </c>
      <c r="J103" s="525"/>
      <c r="K103" s="705"/>
      <c r="L103" s="705"/>
      <c r="M103" s="705"/>
      <c r="N103" s="705"/>
    </row>
    <row r="104" spans="1:19" hidden="1" x14ac:dyDescent="0.2">
      <c r="A104" s="530"/>
      <c r="B104" s="483"/>
      <c r="C104" s="492" t="s">
        <v>7</v>
      </c>
      <c r="D104" s="494"/>
      <c r="E104" s="494"/>
      <c r="F104" s="292" t="s">
        <v>3</v>
      </c>
      <c r="G104" s="323">
        <v>161673.70000000001</v>
      </c>
      <c r="H104" s="323">
        <v>161673.70000000001</v>
      </c>
      <c r="I104" s="328">
        <f t="shared" si="2"/>
        <v>0</v>
      </c>
      <c r="J104" s="525"/>
      <c r="K104" s="705"/>
      <c r="L104" s="705"/>
      <c r="M104" s="705"/>
      <c r="N104" s="705"/>
    </row>
    <row r="105" spans="1:19" hidden="1" x14ac:dyDescent="0.2">
      <c r="A105" s="529" t="s">
        <v>123</v>
      </c>
      <c r="B105" s="507" t="s">
        <v>326</v>
      </c>
      <c r="C105" s="492" t="s">
        <v>7</v>
      </c>
      <c r="D105" s="493" t="s">
        <v>88</v>
      </c>
      <c r="E105" s="493" t="s">
        <v>89</v>
      </c>
      <c r="F105" s="297" t="s">
        <v>1</v>
      </c>
      <c r="G105" s="328">
        <v>195000</v>
      </c>
      <c r="H105" s="326">
        <v>195000</v>
      </c>
      <c r="I105" s="328">
        <f t="shared" si="2"/>
        <v>0</v>
      </c>
      <c r="J105" s="505" t="s">
        <v>363</v>
      </c>
      <c r="K105" s="839">
        <v>323</v>
      </c>
      <c r="L105" s="839"/>
      <c r="M105" s="839"/>
      <c r="N105" s="839" t="s">
        <v>582</v>
      </c>
    </row>
    <row r="106" spans="1:19" hidden="1" x14ac:dyDescent="0.2">
      <c r="A106" s="530"/>
      <c r="B106" s="508"/>
      <c r="C106" s="492" t="s">
        <v>7</v>
      </c>
      <c r="D106" s="494"/>
      <c r="E106" s="494"/>
      <c r="F106" s="496" t="s">
        <v>2</v>
      </c>
      <c r="G106" s="728">
        <v>33326.300000000003</v>
      </c>
      <c r="H106" s="845">
        <v>33326.300000000003</v>
      </c>
      <c r="I106" s="328">
        <f t="shared" si="2"/>
        <v>0</v>
      </c>
      <c r="J106" s="506"/>
      <c r="K106" s="839"/>
      <c r="L106" s="839"/>
      <c r="M106" s="839"/>
      <c r="N106" s="839"/>
    </row>
    <row r="107" spans="1:19" ht="51" hidden="1" x14ac:dyDescent="0.2">
      <c r="A107" s="530"/>
      <c r="B107" s="508"/>
      <c r="C107" s="492"/>
      <c r="D107" s="494"/>
      <c r="E107" s="494"/>
      <c r="F107" s="497"/>
      <c r="G107" s="729"/>
      <c r="H107" s="729"/>
      <c r="I107" s="328">
        <f t="shared" si="2"/>
        <v>0</v>
      </c>
      <c r="J107" s="306" t="s">
        <v>464</v>
      </c>
      <c r="K107" s="331">
        <v>250</v>
      </c>
      <c r="L107" s="311"/>
      <c r="M107" s="311"/>
      <c r="N107" s="309" t="s">
        <v>572</v>
      </c>
      <c r="O107" s="151" t="s">
        <v>466</v>
      </c>
    </row>
    <row r="108" spans="1:19" ht="25.5" hidden="1" x14ac:dyDescent="0.2">
      <c r="A108" s="530"/>
      <c r="B108" s="508"/>
      <c r="C108" s="492" t="s">
        <v>7</v>
      </c>
      <c r="D108" s="494"/>
      <c r="E108" s="494"/>
      <c r="F108" s="292" t="s">
        <v>3</v>
      </c>
      <c r="G108" s="323">
        <v>161673.70000000001</v>
      </c>
      <c r="H108" s="320">
        <v>161673.70000000001</v>
      </c>
      <c r="I108" s="328">
        <f t="shared" si="2"/>
        <v>0</v>
      </c>
      <c r="J108" s="5" t="s">
        <v>364</v>
      </c>
      <c r="K108" s="311" t="s">
        <v>161</v>
      </c>
      <c r="L108" s="316"/>
      <c r="M108" s="311"/>
      <c r="N108" s="309" t="s">
        <v>582</v>
      </c>
    </row>
    <row r="109" spans="1:19" hidden="1" x14ac:dyDescent="0.2">
      <c r="A109" s="529" t="s">
        <v>296</v>
      </c>
      <c r="B109" s="541" t="s">
        <v>267</v>
      </c>
      <c r="C109" s="492" t="s">
        <v>7</v>
      </c>
      <c r="D109" s="493" t="s">
        <v>88</v>
      </c>
      <c r="E109" s="493" t="s">
        <v>89</v>
      </c>
      <c r="F109" s="297" t="s">
        <v>1</v>
      </c>
      <c r="G109" s="328">
        <v>292679.2</v>
      </c>
      <c r="H109" s="328">
        <v>292679.2</v>
      </c>
      <c r="I109" s="328">
        <f t="shared" si="2"/>
        <v>0</v>
      </c>
      <c r="J109" s="524" t="s">
        <v>87</v>
      </c>
      <c r="K109" s="704" t="s">
        <v>87</v>
      </c>
      <c r="L109" s="704" t="s">
        <v>87</v>
      </c>
      <c r="M109" s="704" t="s">
        <v>87</v>
      </c>
      <c r="N109" s="704" t="s">
        <v>87</v>
      </c>
    </row>
    <row r="110" spans="1:19" hidden="1" x14ac:dyDescent="0.2">
      <c r="A110" s="530"/>
      <c r="B110" s="542"/>
      <c r="C110" s="492" t="s">
        <v>7</v>
      </c>
      <c r="D110" s="494"/>
      <c r="E110" s="494"/>
      <c r="F110" s="292" t="s">
        <v>2</v>
      </c>
      <c r="G110" s="323">
        <v>100962.6</v>
      </c>
      <c r="H110" s="323">
        <v>100962.6</v>
      </c>
      <c r="I110" s="328">
        <f t="shared" si="2"/>
        <v>0</v>
      </c>
      <c r="J110" s="525"/>
      <c r="K110" s="705"/>
      <c r="L110" s="705"/>
      <c r="M110" s="705"/>
      <c r="N110" s="705"/>
    </row>
    <row r="111" spans="1:19" hidden="1" x14ac:dyDescent="0.2">
      <c r="A111" s="530"/>
      <c r="B111" s="542"/>
      <c r="C111" s="492" t="s">
        <v>7</v>
      </c>
      <c r="D111" s="494"/>
      <c r="E111" s="494"/>
      <c r="F111" s="292" t="s">
        <v>3</v>
      </c>
      <c r="G111" s="323">
        <v>191716.6</v>
      </c>
      <c r="H111" s="323">
        <v>191716.6</v>
      </c>
      <c r="I111" s="328">
        <f t="shared" si="2"/>
        <v>0</v>
      </c>
      <c r="J111" s="525"/>
      <c r="K111" s="705"/>
      <c r="L111" s="705"/>
      <c r="M111" s="705"/>
      <c r="N111" s="705"/>
    </row>
    <row r="112" spans="1:19" hidden="1" x14ac:dyDescent="0.2">
      <c r="A112" s="529" t="s">
        <v>297</v>
      </c>
      <c r="B112" s="507" t="s">
        <v>322</v>
      </c>
      <c r="C112" s="492" t="s">
        <v>7</v>
      </c>
      <c r="D112" s="493" t="s">
        <v>88</v>
      </c>
      <c r="E112" s="493" t="s">
        <v>89</v>
      </c>
      <c r="F112" s="297" t="s">
        <v>1</v>
      </c>
      <c r="G112" s="328">
        <v>242679.2</v>
      </c>
      <c r="H112" s="326">
        <v>242679.2</v>
      </c>
      <c r="I112" s="328">
        <f t="shared" si="2"/>
        <v>0</v>
      </c>
      <c r="J112" s="726" t="s">
        <v>365</v>
      </c>
      <c r="K112" s="672">
        <v>23</v>
      </c>
      <c r="L112" s="672">
        <v>21</v>
      </c>
      <c r="M112" s="672" t="s">
        <v>642</v>
      </c>
      <c r="N112" s="679" t="s">
        <v>584</v>
      </c>
    </row>
    <row r="113" spans="1:14" hidden="1" x14ac:dyDescent="0.2">
      <c r="A113" s="530"/>
      <c r="B113" s="508"/>
      <c r="C113" s="492" t="s">
        <v>7</v>
      </c>
      <c r="D113" s="494"/>
      <c r="E113" s="494"/>
      <c r="F113" s="292" t="s">
        <v>2</v>
      </c>
      <c r="G113" s="323">
        <v>50962.600000000006</v>
      </c>
      <c r="H113" s="322">
        <v>50962.600000000006</v>
      </c>
      <c r="I113" s="328">
        <f t="shared" si="2"/>
        <v>0</v>
      </c>
      <c r="J113" s="727"/>
      <c r="K113" s="672"/>
      <c r="L113" s="672"/>
      <c r="M113" s="672"/>
      <c r="N113" s="688"/>
    </row>
    <row r="114" spans="1:14" ht="38.25" hidden="1" x14ac:dyDescent="0.2">
      <c r="A114" s="530"/>
      <c r="B114" s="508"/>
      <c r="C114" s="492" t="s">
        <v>7</v>
      </c>
      <c r="D114" s="494"/>
      <c r="E114" s="494"/>
      <c r="F114" s="292" t="s">
        <v>3</v>
      </c>
      <c r="G114" s="323">
        <v>191716.6</v>
      </c>
      <c r="H114" s="320">
        <v>191716.6</v>
      </c>
      <c r="I114" s="328">
        <f t="shared" si="2"/>
        <v>0</v>
      </c>
      <c r="J114" s="267" t="s">
        <v>349</v>
      </c>
      <c r="K114" s="312">
        <v>100</v>
      </c>
      <c r="L114" s="312">
        <v>91</v>
      </c>
      <c r="M114" s="312"/>
      <c r="N114" s="680"/>
    </row>
    <row r="115" spans="1:14" x14ac:dyDescent="0.2">
      <c r="A115" s="529" t="s">
        <v>298</v>
      </c>
      <c r="B115" s="507" t="s">
        <v>321</v>
      </c>
      <c r="C115" s="492" t="s">
        <v>7</v>
      </c>
      <c r="D115" s="493" t="s">
        <v>88</v>
      </c>
      <c r="E115" s="493" t="s">
        <v>89</v>
      </c>
      <c r="F115" s="482" t="s">
        <v>1</v>
      </c>
      <c r="G115" s="734">
        <v>50000</v>
      </c>
      <c r="H115" s="850">
        <v>50000</v>
      </c>
      <c r="I115" s="328">
        <f t="shared" si="2"/>
        <v>0</v>
      </c>
      <c r="J115" s="533" t="s">
        <v>407</v>
      </c>
      <c r="K115" s="839">
        <v>16330</v>
      </c>
      <c r="L115" s="839"/>
      <c r="M115" s="839"/>
      <c r="N115" s="840" t="s">
        <v>563</v>
      </c>
    </row>
    <row r="116" spans="1:14" x14ac:dyDescent="0.2">
      <c r="A116" s="530"/>
      <c r="B116" s="508"/>
      <c r="C116" s="492" t="s">
        <v>7</v>
      </c>
      <c r="D116" s="494"/>
      <c r="E116" s="494"/>
      <c r="F116" s="486"/>
      <c r="G116" s="734"/>
      <c r="H116" s="851"/>
      <c r="I116" s="328">
        <f t="shared" si="2"/>
        <v>0</v>
      </c>
      <c r="J116" s="534"/>
      <c r="K116" s="839"/>
      <c r="L116" s="839"/>
      <c r="M116" s="839"/>
      <c r="N116" s="841"/>
    </row>
    <row r="117" spans="1:14" ht="38.25" x14ac:dyDescent="0.2">
      <c r="A117" s="530"/>
      <c r="B117" s="508"/>
      <c r="C117" s="492" t="s">
        <v>7</v>
      </c>
      <c r="D117" s="494"/>
      <c r="E117" s="494"/>
      <c r="F117" s="295" t="s">
        <v>2</v>
      </c>
      <c r="G117" s="323">
        <v>50000</v>
      </c>
      <c r="H117" s="320">
        <v>50000</v>
      </c>
      <c r="I117" s="328">
        <f t="shared" si="2"/>
        <v>0</v>
      </c>
      <c r="J117" s="53" t="s">
        <v>408</v>
      </c>
      <c r="K117" s="311">
        <v>10</v>
      </c>
      <c r="L117" s="311"/>
      <c r="M117" s="311"/>
      <c r="N117" s="842"/>
    </row>
    <row r="118" spans="1:14" hidden="1" x14ac:dyDescent="0.2">
      <c r="A118" s="529" t="s">
        <v>299</v>
      </c>
      <c r="B118" s="482" t="s">
        <v>268</v>
      </c>
      <c r="C118" s="492" t="s">
        <v>7</v>
      </c>
      <c r="D118" s="493" t="s">
        <v>88</v>
      </c>
      <c r="E118" s="493" t="s">
        <v>89</v>
      </c>
      <c r="F118" s="297" t="s">
        <v>1</v>
      </c>
      <c r="G118" s="328">
        <v>3007.3</v>
      </c>
      <c r="H118" s="328">
        <v>3007.3</v>
      </c>
      <c r="I118" s="328">
        <f t="shared" si="2"/>
        <v>0</v>
      </c>
      <c r="J118" s="524" t="s">
        <v>87</v>
      </c>
      <c r="K118" s="704" t="s">
        <v>87</v>
      </c>
      <c r="L118" s="704" t="s">
        <v>87</v>
      </c>
      <c r="M118" s="704" t="s">
        <v>87</v>
      </c>
      <c r="N118" s="704" t="s">
        <v>87</v>
      </c>
    </row>
    <row r="119" spans="1:14" hidden="1" x14ac:dyDescent="0.2">
      <c r="A119" s="530"/>
      <c r="B119" s="483"/>
      <c r="C119" s="492" t="s">
        <v>7</v>
      </c>
      <c r="D119" s="494"/>
      <c r="E119" s="494"/>
      <c r="F119" s="292" t="s">
        <v>2</v>
      </c>
      <c r="G119" s="323">
        <v>0</v>
      </c>
      <c r="H119" s="323">
        <v>0</v>
      </c>
      <c r="I119" s="328">
        <f t="shared" si="2"/>
        <v>0</v>
      </c>
      <c r="J119" s="525"/>
      <c r="K119" s="705"/>
      <c r="L119" s="705"/>
      <c r="M119" s="705"/>
      <c r="N119" s="705"/>
    </row>
    <row r="120" spans="1:14" hidden="1" x14ac:dyDescent="0.2">
      <c r="A120" s="530"/>
      <c r="B120" s="483"/>
      <c r="C120" s="492" t="s">
        <v>7</v>
      </c>
      <c r="D120" s="494"/>
      <c r="E120" s="494"/>
      <c r="F120" s="292" t="s">
        <v>3</v>
      </c>
      <c r="G120" s="323">
        <v>3007.3</v>
      </c>
      <c r="H120" s="323">
        <v>3007.3</v>
      </c>
      <c r="I120" s="328">
        <f t="shared" si="2"/>
        <v>0</v>
      </c>
      <c r="J120" s="525"/>
      <c r="K120" s="705"/>
      <c r="L120" s="705"/>
      <c r="M120" s="705"/>
      <c r="N120" s="705"/>
    </row>
    <row r="121" spans="1:14" hidden="1" x14ac:dyDescent="0.2">
      <c r="A121" s="529" t="s">
        <v>300</v>
      </c>
      <c r="B121" s="507" t="s">
        <v>323</v>
      </c>
      <c r="C121" s="492" t="s">
        <v>7</v>
      </c>
      <c r="D121" s="493" t="s">
        <v>88</v>
      </c>
      <c r="E121" s="493" t="s">
        <v>89</v>
      </c>
      <c r="F121" s="297" t="s">
        <v>1</v>
      </c>
      <c r="G121" s="328">
        <v>3007.3</v>
      </c>
      <c r="H121" s="328">
        <v>3007.3</v>
      </c>
      <c r="I121" s="328">
        <f t="shared" si="2"/>
        <v>0</v>
      </c>
      <c r="J121" s="726" t="s">
        <v>409</v>
      </c>
      <c r="K121" s="679">
        <v>1366</v>
      </c>
      <c r="L121" s="679">
        <v>1366</v>
      </c>
      <c r="M121" s="679"/>
      <c r="N121" s="679" t="s">
        <v>562</v>
      </c>
    </row>
    <row r="122" spans="1:14" hidden="1" x14ac:dyDescent="0.2">
      <c r="A122" s="530"/>
      <c r="B122" s="508"/>
      <c r="C122" s="492" t="s">
        <v>7</v>
      </c>
      <c r="D122" s="494"/>
      <c r="E122" s="494"/>
      <c r="F122" s="292" t="s">
        <v>2</v>
      </c>
      <c r="G122" s="323">
        <v>0</v>
      </c>
      <c r="H122" s="323">
        <v>0</v>
      </c>
      <c r="I122" s="328">
        <f t="shared" si="2"/>
        <v>0</v>
      </c>
      <c r="J122" s="727"/>
      <c r="K122" s="680"/>
      <c r="L122" s="680"/>
      <c r="M122" s="680"/>
      <c r="N122" s="688"/>
    </row>
    <row r="123" spans="1:14" ht="63.75" hidden="1" x14ac:dyDescent="0.2">
      <c r="A123" s="530"/>
      <c r="B123" s="508"/>
      <c r="C123" s="492" t="s">
        <v>7</v>
      </c>
      <c r="D123" s="494"/>
      <c r="E123" s="494"/>
      <c r="F123" s="292" t="s">
        <v>3</v>
      </c>
      <c r="G123" s="323">
        <v>3007.3</v>
      </c>
      <c r="H123" s="323">
        <f>G123</f>
        <v>3007.3</v>
      </c>
      <c r="I123" s="328">
        <f t="shared" si="2"/>
        <v>0</v>
      </c>
      <c r="J123" s="271" t="s">
        <v>410</v>
      </c>
      <c r="K123" s="310">
        <v>100</v>
      </c>
      <c r="L123" s="310">
        <v>97</v>
      </c>
      <c r="M123" s="310"/>
      <c r="N123" s="680"/>
    </row>
    <row r="124" spans="1:14" hidden="1" x14ac:dyDescent="0.2">
      <c r="A124" s="529" t="s">
        <v>301</v>
      </c>
      <c r="B124" s="541" t="s">
        <v>325</v>
      </c>
      <c r="C124" s="492" t="s">
        <v>7</v>
      </c>
      <c r="D124" s="493" t="s">
        <v>88</v>
      </c>
      <c r="E124" s="493" t="s">
        <v>89</v>
      </c>
      <c r="F124" s="297" t="s">
        <v>1</v>
      </c>
      <c r="G124" s="328">
        <v>4779</v>
      </c>
      <c r="H124" s="303">
        <f>G124</f>
        <v>4779</v>
      </c>
      <c r="I124" s="328">
        <f t="shared" si="2"/>
        <v>0</v>
      </c>
      <c r="J124" s="524" t="s">
        <v>87</v>
      </c>
      <c r="K124" s="704" t="s">
        <v>87</v>
      </c>
      <c r="L124" s="704" t="s">
        <v>87</v>
      </c>
      <c r="M124" s="704" t="s">
        <v>87</v>
      </c>
      <c r="N124" s="704" t="s">
        <v>87</v>
      </c>
    </row>
    <row r="125" spans="1:14" hidden="1" x14ac:dyDescent="0.2">
      <c r="A125" s="530"/>
      <c r="B125" s="542"/>
      <c r="C125" s="492" t="s">
        <v>7</v>
      </c>
      <c r="D125" s="494"/>
      <c r="E125" s="494"/>
      <c r="F125" s="292" t="s">
        <v>2</v>
      </c>
      <c r="G125" s="323">
        <v>0</v>
      </c>
      <c r="H125" s="301">
        <f>G125</f>
        <v>0</v>
      </c>
      <c r="I125" s="328">
        <f t="shared" si="2"/>
        <v>0</v>
      </c>
      <c r="J125" s="525"/>
      <c r="K125" s="705"/>
      <c r="L125" s="705"/>
      <c r="M125" s="705"/>
      <c r="N125" s="705"/>
    </row>
    <row r="126" spans="1:14" hidden="1" x14ac:dyDescent="0.2">
      <c r="A126" s="547"/>
      <c r="B126" s="542"/>
      <c r="C126" s="492" t="s">
        <v>7</v>
      </c>
      <c r="D126" s="495"/>
      <c r="E126" s="495"/>
      <c r="F126" s="292" t="s">
        <v>5</v>
      </c>
      <c r="G126" s="323">
        <v>4779</v>
      </c>
      <c r="H126" s="301">
        <f>G126</f>
        <v>4779</v>
      </c>
      <c r="I126" s="328">
        <f t="shared" si="2"/>
        <v>0</v>
      </c>
      <c r="J126" s="548"/>
      <c r="K126" s="713"/>
      <c r="L126" s="713"/>
      <c r="M126" s="713"/>
      <c r="N126" s="713"/>
    </row>
    <row r="127" spans="1:14" hidden="1" x14ac:dyDescent="0.2">
      <c r="A127" s="529" t="s">
        <v>315</v>
      </c>
      <c r="B127" s="507" t="s">
        <v>324</v>
      </c>
      <c r="C127" s="492" t="s">
        <v>7</v>
      </c>
      <c r="D127" s="493" t="s">
        <v>88</v>
      </c>
      <c r="E127" s="493" t="s">
        <v>89</v>
      </c>
      <c r="F127" s="482" t="s">
        <v>1</v>
      </c>
      <c r="G127" s="734">
        <v>4779</v>
      </c>
      <c r="H127" s="521">
        <f>G127</f>
        <v>4779</v>
      </c>
      <c r="I127" s="328">
        <f t="shared" si="2"/>
        <v>0</v>
      </c>
      <c r="J127" s="510" t="s">
        <v>411</v>
      </c>
      <c r="K127" s="839">
        <v>4</v>
      </c>
      <c r="L127" s="839"/>
      <c r="M127" s="839"/>
      <c r="N127" s="840" t="s">
        <v>566</v>
      </c>
    </row>
    <row r="128" spans="1:14" hidden="1" x14ac:dyDescent="0.2">
      <c r="A128" s="530"/>
      <c r="B128" s="508"/>
      <c r="C128" s="492" t="s">
        <v>7</v>
      </c>
      <c r="D128" s="494"/>
      <c r="E128" s="494"/>
      <c r="F128" s="486"/>
      <c r="G128" s="734"/>
      <c r="H128" s="522"/>
      <c r="I128" s="328">
        <f t="shared" si="2"/>
        <v>0</v>
      </c>
      <c r="J128" s="510"/>
      <c r="K128" s="839"/>
      <c r="L128" s="839"/>
      <c r="M128" s="839"/>
      <c r="N128" s="841"/>
    </row>
    <row r="129" spans="1:15" ht="25.5" hidden="1" x14ac:dyDescent="0.2">
      <c r="A129" s="530"/>
      <c r="B129" s="508"/>
      <c r="C129" s="492" t="s">
        <v>7</v>
      </c>
      <c r="D129" s="494"/>
      <c r="E129" s="494"/>
      <c r="F129" s="496" t="s">
        <v>5</v>
      </c>
      <c r="G129" s="724">
        <v>4779</v>
      </c>
      <c r="H129" s="498">
        <f>G129</f>
        <v>4779</v>
      </c>
      <c r="I129" s="328">
        <f t="shared" si="2"/>
        <v>0</v>
      </c>
      <c r="J129" s="53" t="s">
        <v>463</v>
      </c>
      <c r="K129" s="256">
        <v>0.35399999999999998</v>
      </c>
      <c r="L129" s="257"/>
      <c r="M129" s="311"/>
      <c r="N129" s="841"/>
    </row>
    <row r="130" spans="1:15" ht="25.5" hidden="1" x14ac:dyDescent="0.2">
      <c r="A130" s="547"/>
      <c r="B130" s="508"/>
      <c r="C130" s="492" t="s">
        <v>7</v>
      </c>
      <c r="D130" s="495"/>
      <c r="E130" s="495"/>
      <c r="F130" s="497"/>
      <c r="G130" s="724"/>
      <c r="H130" s="499"/>
      <c r="I130" s="328">
        <f t="shared" si="2"/>
        <v>0</v>
      </c>
      <c r="J130" s="300" t="s">
        <v>413</v>
      </c>
      <c r="K130" s="258">
        <v>100</v>
      </c>
      <c r="L130" s="258"/>
      <c r="M130" s="258"/>
      <c r="N130" s="842"/>
    </row>
    <row r="131" spans="1:15" s="11" customFormat="1" hidden="1" x14ac:dyDescent="0.2">
      <c r="A131" s="559" t="s">
        <v>124</v>
      </c>
      <c r="B131" s="501" t="s">
        <v>246</v>
      </c>
      <c r="C131" s="479" t="s">
        <v>0</v>
      </c>
      <c r="D131" s="560" t="s">
        <v>87</v>
      </c>
      <c r="E131" s="560" t="s">
        <v>87</v>
      </c>
      <c r="F131" s="297" t="s">
        <v>1</v>
      </c>
      <c r="G131" s="328">
        <v>800000</v>
      </c>
      <c r="H131" s="328">
        <v>800000</v>
      </c>
      <c r="I131" s="328">
        <f t="shared" si="2"/>
        <v>0</v>
      </c>
      <c r="J131" s="561" t="s">
        <v>90</v>
      </c>
      <c r="K131" s="678" t="s">
        <v>90</v>
      </c>
      <c r="L131" s="678" t="s">
        <v>90</v>
      </c>
      <c r="M131" s="678" t="s">
        <v>90</v>
      </c>
      <c r="N131" s="678" t="s">
        <v>90</v>
      </c>
      <c r="O131" s="151"/>
    </row>
    <row r="132" spans="1:15" s="11" customFormat="1" hidden="1" x14ac:dyDescent="0.2">
      <c r="A132" s="559"/>
      <c r="B132" s="501" t="s">
        <v>48</v>
      </c>
      <c r="C132" s="479" t="s">
        <v>0</v>
      </c>
      <c r="D132" s="560"/>
      <c r="E132" s="560"/>
      <c r="F132" s="297" t="s">
        <v>2</v>
      </c>
      <c r="G132" s="328">
        <v>800000</v>
      </c>
      <c r="H132" s="328">
        <v>800000</v>
      </c>
      <c r="I132" s="328">
        <f t="shared" si="2"/>
        <v>0</v>
      </c>
      <c r="J132" s="561"/>
      <c r="K132" s="678"/>
      <c r="L132" s="678"/>
      <c r="M132" s="678"/>
      <c r="N132" s="678"/>
      <c r="O132" s="151"/>
    </row>
    <row r="133" spans="1:15" s="11" customFormat="1" hidden="1" x14ac:dyDescent="0.2">
      <c r="A133" s="559"/>
      <c r="B133" s="501" t="s">
        <v>48</v>
      </c>
      <c r="C133" s="479" t="s">
        <v>7</v>
      </c>
      <c r="D133" s="560" t="s">
        <v>87</v>
      </c>
      <c r="E133" s="560" t="s">
        <v>87</v>
      </c>
      <c r="F133" s="297" t="s">
        <v>1</v>
      </c>
      <c r="G133" s="328">
        <v>0</v>
      </c>
      <c r="H133" s="328">
        <v>0</v>
      </c>
      <c r="I133" s="328">
        <f t="shared" si="2"/>
        <v>0</v>
      </c>
      <c r="J133" s="561"/>
      <c r="K133" s="678"/>
      <c r="L133" s="678"/>
      <c r="M133" s="678"/>
      <c r="N133" s="678"/>
      <c r="O133" s="151"/>
    </row>
    <row r="134" spans="1:15" s="11" customFormat="1" hidden="1" x14ac:dyDescent="0.2">
      <c r="A134" s="559"/>
      <c r="B134" s="501" t="s">
        <v>48</v>
      </c>
      <c r="C134" s="479" t="s">
        <v>7</v>
      </c>
      <c r="D134" s="560"/>
      <c r="E134" s="560"/>
      <c r="F134" s="297" t="s">
        <v>2</v>
      </c>
      <c r="G134" s="328">
        <v>0</v>
      </c>
      <c r="H134" s="328">
        <v>0</v>
      </c>
      <c r="I134" s="328">
        <f t="shared" si="2"/>
        <v>0</v>
      </c>
      <c r="J134" s="561"/>
      <c r="K134" s="678"/>
      <c r="L134" s="678"/>
      <c r="M134" s="678"/>
      <c r="N134" s="678"/>
      <c r="O134" s="151"/>
    </row>
    <row r="135" spans="1:15" s="11" customFormat="1" hidden="1" x14ac:dyDescent="0.2">
      <c r="A135" s="559"/>
      <c r="B135" s="501" t="s">
        <v>48</v>
      </c>
      <c r="C135" s="479" t="s">
        <v>9</v>
      </c>
      <c r="D135" s="560" t="s">
        <v>87</v>
      </c>
      <c r="E135" s="560" t="s">
        <v>87</v>
      </c>
      <c r="F135" s="297" t="s">
        <v>1</v>
      </c>
      <c r="G135" s="328">
        <v>800000</v>
      </c>
      <c r="H135" s="328">
        <v>800000</v>
      </c>
      <c r="I135" s="328">
        <f t="shared" si="2"/>
        <v>0</v>
      </c>
      <c r="J135" s="561"/>
      <c r="K135" s="678"/>
      <c r="L135" s="678"/>
      <c r="M135" s="678"/>
      <c r="N135" s="678"/>
      <c r="O135" s="151"/>
    </row>
    <row r="136" spans="1:15" s="11" customFormat="1" hidden="1" x14ac:dyDescent="0.2">
      <c r="A136" s="559"/>
      <c r="B136" s="501" t="s">
        <v>48</v>
      </c>
      <c r="C136" s="479" t="s">
        <v>9</v>
      </c>
      <c r="D136" s="560"/>
      <c r="E136" s="560"/>
      <c r="F136" s="297" t="s">
        <v>2</v>
      </c>
      <c r="G136" s="328">
        <v>800000</v>
      </c>
      <c r="H136" s="328">
        <v>800000</v>
      </c>
      <c r="I136" s="328">
        <f t="shared" si="2"/>
        <v>0</v>
      </c>
      <c r="J136" s="561"/>
      <c r="K136" s="678"/>
      <c r="L136" s="678"/>
      <c r="M136" s="678"/>
      <c r="N136" s="678"/>
      <c r="O136" s="151"/>
    </row>
    <row r="137" spans="1:15" hidden="1" x14ac:dyDescent="0.2">
      <c r="A137" s="490" t="s">
        <v>125</v>
      </c>
      <c r="B137" s="501" t="s">
        <v>247</v>
      </c>
      <c r="C137" s="492" t="s">
        <v>7</v>
      </c>
      <c r="D137" s="502" t="s">
        <v>87</v>
      </c>
      <c r="E137" s="502" t="s">
        <v>87</v>
      </c>
      <c r="F137" s="297" t="s">
        <v>1</v>
      </c>
      <c r="G137" s="328">
        <v>0</v>
      </c>
      <c r="H137" s="328">
        <v>0</v>
      </c>
      <c r="I137" s="328">
        <f t="shared" si="2"/>
        <v>0</v>
      </c>
      <c r="J137" s="489" t="s">
        <v>90</v>
      </c>
      <c r="K137" s="674" t="s">
        <v>90</v>
      </c>
      <c r="L137" s="674" t="s">
        <v>90</v>
      </c>
      <c r="M137" s="674" t="s">
        <v>90</v>
      </c>
      <c r="N137" s="674" t="s">
        <v>90</v>
      </c>
    </row>
    <row r="138" spans="1:15" hidden="1" x14ac:dyDescent="0.2">
      <c r="A138" s="490"/>
      <c r="B138" s="501" t="s">
        <v>49</v>
      </c>
      <c r="C138" s="492" t="s">
        <v>7</v>
      </c>
      <c r="D138" s="502"/>
      <c r="E138" s="502"/>
      <c r="F138" s="292" t="s">
        <v>2</v>
      </c>
      <c r="G138" s="323">
        <v>0</v>
      </c>
      <c r="H138" s="323">
        <v>0</v>
      </c>
      <c r="I138" s="328">
        <f t="shared" si="2"/>
        <v>0</v>
      </c>
      <c r="J138" s="489"/>
      <c r="K138" s="674"/>
      <c r="L138" s="674"/>
      <c r="M138" s="674"/>
      <c r="N138" s="674"/>
    </row>
    <row r="139" spans="1:15" ht="56.25" hidden="1" x14ac:dyDescent="0.2">
      <c r="A139" s="490" t="s">
        <v>126</v>
      </c>
      <c r="B139" s="491" t="s">
        <v>206</v>
      </c>
      <c r="C139" s="492" t="s">
        <v>7</v>
      </c>
      <c r="D139" s="493" t="s">
        <v>88</v>
      </c>
      <c r="E139" s="493" t="s">
        <v>89</v>
      </c>
      <c r="F139" s="297" t="s">
        <v>1</v>
      </c>
      <c r="G139" s="328">
        <v>0</v>
      </c>
      <c r="H139" s="326">
        <v>0</v>
      </c>
      <c r="I139" s="328">
        <f t="shared" si="2"/>
        <v>0</v>
      </c>
      <c r="J139" s="275" t="s">
        <v>414</v>
      </c>
      <c r="K139" s="319">
        <v>5</v>
      </c>
      <c r="L139" s="319">
        <v>3</v>
      </c>
      <c r="M139" s="319" t="s">
        <v>626</v>
      </c>
      <c r="N139" s="720" t="s">
        <v>586</v>
      </c>
    </row>
    <row r="140" spans="1:15" ht="25.5" hidden="1" x14ac:dyDescent="0.2">
      <c r="A140" s="490"/>
      <c r="B140" s="491" t="s">
        <v>50</v>
      </c>
      <c r="C140" s="492" t="s">
        <v>7</v>
      </c>
      <c r="D140" s="494"/>
      <c r="E140" s="494"/>
      <c r="F140" s="292" t="s">
        <v>2</v>
      </c>
      <c r="G140" s="323">
        <v>0</v>
      </c>
      <c r="H140" s="320">
        <v>0</v>
      </c>
      <c r="I140" s="328">
        <f t="shared" si="2"/>
        <v>0</v>
      </c>
      <c r="J140" s="275" t="s">
        <v>415</v>
      </c>
      <c r="K140" s="319">
        <v>100</v>
      </c>
      <c r="L140" s="277">
        <f>L139/K139</f>
        <v>0.6</v>
      </c>
      <c r="M140" s="319"/>
      <c r="N140" s="721"/>
    </row>
    <row r="141" spans="1:15" hidden="1" x14ac:dyDescent="0.2">
      <c r="A141" s="490" t="s">
        <v>127</v>
      </c>
      <c r="B141" s="501" t="s">
        <v>248</v>
      </c>
      <c r="C141" s="492" t="s">
        <v>9</v>
      </c>
      <c r="D141" s="502" t="s">
        <v>87</v>
      </c>
      <c r="E141" s="502" t="s">
        <v>87</v>
      </c>
      <c r="F141" s="297" t="s">
        <v>1</v>
      </c>
      <c r="G141" s="328">
        <v>800000</v>
      </c>
      <c r="H141" s="328">
        <v>800000</v>
      </c>
      <c r="I141" s="328">
        <f t="shared" si="2"/>
        <v>0</v>
      </c>
      <c r="J141" s="489" t="s">
        <v>90</v>
      </c>
      <c r="K141" s="674" t="s">
        <v>90</v>
      </c>
      <c r="L141" s="674" t="s">
        <v>90</v>
      </c>
      <c r="M141" s="674" t="s">
        <v>90</v>
      </c>
      <c r="N141" s="674" t="s">
        <v>90</v>
      </c>
    </row>
    <row r="142" spans="1:15" hidden="1" x14ac:dyDescent="0.2">
      <c r="A142" s="490"/>
      <c r="B142" s="501" t="s">
        <v>51</v>
      </c>
      <c r="C142" s="492" t="s">
        <v>9</v>
      </c>
      <c r="D142" s="502"/>
      <c r="E142" s="502"/>
      <c r="F142" s="292" t="s">
        <v>2</v>
      </c>
      <c r="G142" s="323">
        <v>800000</v>
      </c>
      <c r="H142" s="323">
        <v>800000</v>
      </c>
      <c r="I142" s="328">
        <f t="shared" si="2"/>
        <v>0</v>
      </c>
      <c r="J142" s="489"/>
      <c r="K142" s="674"/>
      <c r="L142" s="674"/>
      <c r="M142" s="674"/>
      <c r="N142" s="674"/>
    </row>
    <row r="143" spans="1:15" ht="150" hidden="1" x14ac:dyDescent="0.2">
      <c r="A143" s="490" t="s">
        <v>128</v>
      </c>
      <c r="B143" s="772" t="s">
        <v>249</v>
      </c>
      <c r="C143" s="492" t="s">
        <v>9</v>
      </c>
      <c r="D143" s="493" t="s">
        <v>88</v>
      </c>
      <c r="E143" s="493" t="s">
        <v>89</v>
      </c>
      <c r="F143" s="297" t="s">
        <v>1</v>
      </c>
      <c r="G143" s="328">
        <v>800000</v>
      </c>
      <c r="H143" s="326">
        <v>800000</v>
      </c>
      <c r="I143" s="328">
        <f t="shared" si="2"/>
        <v>0</v>
      </c>
      <c r="J143" s="281" t="s">
        <v>416</v>
      </c>
      <c r="K143" s="319">
        <v>1</v>
      </c>
      <c r="L143" s="280">
        <v>0</v>
      </c>
      <c r="M143" s="280" t="s">
        <v>650</v>
      </c>
      <c r="N143" s="720" t="s">
        <v>621</v>
      </c>
    </row>
    <row r="144" spans="1:15" ht="131.25" hidden="1" x14ac:dyDescent="0.2">
      <c r="A144" s="490"/>
      <c r="B144" s="772" t="s">
        <v>52</v>
      </c>
      <c r="C144" s="492" t="s">
        <v>9</v>
      </c>
      <c r="D144" s="494"/>
      <c r="E144" s="494"/>
      <c r="F144" s="292" t="s">
        <v>2</v>
      </c>
      <c r="G144" s="323">
        <v>800000</v>
      </c>
      <c r="H144" s="323">
        <v>800000</v>
      </c>
      <c r="I144" s="328">
        <f t="shared" si="2"/>
        <v>0</v>
      </c>
      <c r="J144" s="282" t="s">
        <v>417</v>
      </c>
      <c r="K144" s="280">
        <v>20</v>
      </c>
      <c r="L144" s="280">
        <v>2</v>
      </c>
      <c r="M144" s="280" t="s">
        <v>651</v>
      </c>
      <c r="N144" s="721"/>
    </row>
    <row r="145" spans="1:15" s="11" customFormat="1" hidden="1" x14ac:dyDescent="0.2">
      <c r="A145" s="484" t="s">
        <v>129</v>
      </c>
      <c r="B145" s="482" t="s">
        <v>250</v>
      </c>
      <c r="C145" s="479" t="s">
        <v>0</v>
      </c>
      <c r="D145" s="560" t="s">
        <v>87</v>
      </c>
      <c r="E145" s="560" t="s">
        <v>87</v>
      </c>
      <c r="F145" s="297" t="s">
        <v>1</v>
      </c>
      <c r="G145" s="328">
        <v>402668.1</v>
      </c>
      <c r="H145" s="326">
        <v>402668.1</v>
      </c>
      <c r="I145" s="328">
        <f t="shared" si="2"/>
        <v>0</v>
      </c>
      <c r="J145" s="487" t="s">
        <v>90</v>
      </c>
      <c r="K145" s="848" t="s">
        <v>90</v>
      </c>
      <c r="L145" s="848" t="s">
        <v>90</v>
      </c>
      <c r="M145" s="848" t="s">
        <v>90</v>
      </c>
      <c r="N145" s="848" t="s">
        <v>90</v>
      </c>
      <c r="O145" s="151"/>
    </row>
    <row r="146" spans="1:15" s="11" customFormat="1" hidden="1" x14ac:dyDescent="0.2">
      <c r="A146" s="485"/>
      <c r="B146" s="483"/>
      <c r="C146" s="479" t="s">
        <v>0</v>
      </c>
      <c r="D146" s="560"/>
      <c r="E146" s="560"/>
      <c r="F146" s="297" t="s">
        <v>2</v>
      </c>
      <c r="G146" s="328">
        <v>107846.2</v>
      </c>
      <c r="H146" s="161">
        <v>107846.2</v>
      </c>
      <c r="I146" s="328">
        <f t="shared" si="2"/>
        <v>0</v>
      </c>
      <c r="J146" s="488"/>
      <c r="K146" s="715"/>
      <c r="L146" s="715"/>
      <c r="M146" s="715"/>
      <c r="N146" s="715"/>
      <c r="O146" s="151"/>
    </row>
    <row r="147" spans="1:15" s="11" customFormat="1" hidden="1" x14ac:dyDescent="0.2">
      <c r="A147" s="485"/>
      <c r="B147" s="483"/>
      <c r="C147" s="479"/>
      <c r="D147" s="560"/>
      <c r="E147" s="560"/>
      <c r="F147" s="297" t="s">
        <v>3</v>
      </c>
      <c r="G147" s="328">
        <v>48000</v>
      </c>
      <c r="H147" s="161">
        <v>48000</v>
      </c>
      <c r="I147" s="328">
        <f t="shared" ref="I147:I210" si="3">H147-G147</f>
        <v>0</v>
      </c>
      <c r="J147" s="488"/>
      <c r="K147" s="715"/>
      <c r="L147" s="715"/>
      <c r="M147" s="715"/>
      <c r="N147" s="715"/>
      <c r="O147" s="151"/>
    </row>
    <row r="148" spans="1:15" s="11" customFormat="1" hidden="1" x14ac:dyDescent="0.2">
      <c r="A148" s="485"/>
      <c r="B148" s="483"/>
      <c r="C148" s="479" t="s">
        <v>0</v>
      </c>
      <c r="D148" s="560"/>
      <c r="E148" s="560"/>
      <c r="F148" s="83" t="s">
        <v>5</v>
      </c>
      <c r="G148" s="204">
        <v>246821.9</v>
      </c>
      <c r="H148" s="213">
        <f>G148</f>
        <v>246821.9</v>
      </c>
      <c r="I148" s="328">
        <f t="shared" si="3"/>
        <v>0</v>
      </c>
      <c r="J148" s="488"/>
      <c r="K148" s="715"/>
      <c r="L148" s="715"/>
      <c r="M148" s="715"/>
      <c r="N148" s="715"/>
      <c r="O148" s="151"/>
    </row>
    <row r="149" spans="1:15" s="11" customFormat="1" hidden="1" x14ac:dyDescent="0.2">
      <c r="A149" s="485"/>
      <c r="B149" s="483"/>
      <c r="C149" s="479" t="s">
        <v>7</v>
      </c>
      <c r="D149" s="560" t="s">
        <v>87</v>
      </c>
      <c r="E149" s="560" t="s">
        <v>87</v>
      </c>
      <c r="F149" s="297" t="s">
        <v>1</v>
      </c>
      <c r="G149" s="328">
        <v>155846.20000000001</v>
      </c>
      <c r="H149" s="161">
        <v>155846.20000000001</v>
      </c>
      <c r="I149" s="328">
        <f t="shared" si="3"/>
        <v>0</v>
      </c>
      <c r="J149" s="488"/>
      <c r="K149" s="715"/>
      <c r="L149" s="715"/>
      <c r="M149" s="715"/>
      <c r="N149" s="715"/>
      <c r="O149" s="151"/>
    </row>
    <row r="150" spans="1:15" s="11" customFormat="1" hidden="1" x14ac:dyDescent="0.2">
      <c r="A150" s="485"/>
      <c r="B150" s="483"/>
      <c r="C150" s="479" t="s">
        <v>7</v>
      </c>
      <c r="D150" s="560"/>
      <c r="E150" s="560"/>
      <c r="F150" s="297" t="s">
        <v>2</v>
      </c>
      <c r="G150" s="328">
        <v>107846.2</v>
      </c>
      <c r="H150" s="161">
        <v>107846.2</v>
      </c>
      <c r="I150" s="328">
        <f t="shared" si="3"/>
        <v>0</v>
      </c>
      <c r="J150" s="488"/>
      <c r="K150" s="715"/>
      <c r="L150" s="715"/>
      <c r="M150" s="715"/>
      <c r="N150" s="715"/>
      <c r="O150" s="151"/>
    </row>
    <row r="151" spans="1:15" s="11" customFormat="1" hidden="1" x14ac:dyDescent="0.2">
      <c r="A151" s="485"/>
      <c r="B151" s="483"/>
      <c r="C151" s="479" t="s">
        <v>7</v>
      </c>
      <c r="D151" s="560"/>
      <c r="E151" s="560"/>
      <c r="F151" s="297" t="s">
        <v>3</v>
      </c>
      <c r="G151" s="328">
        <v>48000</v>
      </c>
      <c r="H151" s="161">
        <v>48000</v>
      </c>
      <c r="I151" s="328">
        <f t="shared" si="3"/>
        <v>0</v>
      </c>
      <c r="J151" s="488"/>
      <c r="K151" s="715"/>
      <c r="L151" s="715"/>
      <c r="M151" s="715"/>
      <c r="N151" s="715"/>
      <c r="O151" s="151"/>
    </row>
    <row r="152" spans="1:15" s="11" customFormat="1" hidden="1" x14ac:dyDescent="0.2">
      <c r="A152" s="485"/>
      <c r="B152" s="483"/>
      <c r="C152" s="482" t="s">
        <v>6</v>
      </c>
      <c r="D152" s="468" t="s">
        <v>87</v>
      </c>
      <c r="E152" s="468" t="s">
        <v>87</v>
      </c>
      <c r="F152" s="297" t="s">
        <v>1</v>
      </c>
      <c r="G152" s="328">
        <v>246821.9</v>
      </c>
      <c r="H152" s="161">
        <f>G152</f>
        <v>246821.9</v>
      </c>
      <c r="I152" s="328">
        <f t="shared" si="3"/>
        <v>0</v>
      </c>
      <c r="J152" s="488"/>
      <c r="K152" s="715"/>
      <c r="L152" s="715"/>
      <c r="M152" s="715"/>
      <c r="N152" s="715"/>
      <c r="O152" s="151"/>
    </row>
    <row r="153" spans="1:15" s="11" customFormat="1" hidden="1" x14ac:dyDescent="0.2">
      <c r="A153" s="592"/>
      <c r="B153" s="486"/>
      <c r="C153" s="486"/>
      <c r="D153" s="469"/>
      <c r="E153" s="469"/>
      <c r="F153" s="307" t="s">
        <v>5</v>
      </c>
      <c r="G153" s="328">
        <v>246821.9</v>
      </c>
      <c r="H153" s="327">
        <v>246821.9</v>
      </c>
      <c r="I153" s="328">
        <f t="shared" si="3"/>
        <v>0</v>
      </c>
      <c r="J153" s="849"/>
      <c r="K153" s="716"/>
      <c r="L153" s="716"/>
      <c r="M153" s="716"/>
      <c r="N153" s="716"/>
      <c r="O153" s="151"/>
    </row>
    <row r="154" spans="1:15" hidden="1" x14ac:dyDescent="0.2">
      <c r="A154" s="490" t="s">
        <v>130</v>
      </c>
      <c r="B154" s="501" t="s">
        <v>251</v>
      </c>
      <c r="C154" s="492" t="s">
        <v>7</v>
      </c>
      <c r="D154" s="502" t="s">
        <v>87</v>
      </c>
      <c r="E154" s="502" t="s">
        <v>87</v>
      </c>
      <c r="F154" s="297" t="s">
        <v>1</v>
      </c>
      <c r="G154" s="328">
        <v>89000</v>
      </c>
      <c r="H154" s="328">
        <v>89000</v>
      </c>
      <c r="I154" s="328">
        <f t="shared" si="3"/>
        <v>0</v>
      </c>
      <c r="J154" s="489" t="s">
        <v>90</v>
      </c>
      <c r="K154" s="674" t="s">
        <v>90</v>
      </c>
      <c r="L154" s="674" t="s">
        <v>90</v>
      </c>
      <c r="M154" s="674" t="s">
        <v>90</v>
      </c>
      <c r="N154" s="674" t="s">
        <v>90</v>
      </c>
    </row>
    <row r="155" spans="1:15" hidden="1" x14ac:dyDescent="0.2">
      <c r="A155" s="490"/>
      <c r="B155" s="501" t="s">
        <v>53</v>
      </c>
      <c r="C155" s="492" t="s">
        <v>7</v>
      </c>
      <c r="D155" s="502"/>
      <c r="E155" s="502"/>
      <c r="F155" s="292" t="s">
        <v>2</v>
      </c>
      <c r="G155" s="323">
        <v>41000</v>
      </c>
      <c r="H155" s="323">
        <v>41000</v>
      </c>
      <c r="I155" s="328">
        <f t="shared" si="3"/>
        <v>0</v>
      </c>
      <c r="J155" s="489"/>
      <c r="K155" s="674"/>
      <c r="L155" s="674"/>
      <c r="M155" s="674"/>
      <c r="N155" s="674"/>
    </row>
    <row r="156" spans="1:15" hidden="1" x14ac:dyDescent="0.2">
      <c r="A156" s="490"/>
      <c r="B156" s="501" t="s">
        <v>53</v>
      </c>
      <c r="C156" s="492" t="s">
        <v>7</v>
      </c>
      <c r="D156" s="502"/>
      <c r="E156" s="502"/>
      <c r="F156" s="292" t="s">
        <v>3</v>
      </c>
      <c r="G156" s="323">
        <v>48000</v>
      </c>
      <c r="H156" s="323">
        <v>48000</v>
      </c>
      <c r="I156" s="328">
        <f t="shared" si="3"/>
        <v>0</v>
      </c>
      <c r="J156" s="489"/>
      <c r="K156" s="674"/>
      <c r="L156" s="674"/>
      <c r="M156" s="674"/>
      <c r="N156" s="674"/>
    </row>
    <row r="157" spans="1:15" ht="76.5" hidden="1" x14ac:dyDescent="0.2">
      <c r="A157" s="500" t="s">
        <v>131</v>
      </c>
      <c r="B157" s="518" t="s">
        <v>208</v>
      </c>
      <c r="C157" s="492" t="s">
        <v>7</v>
      </c>
      <c r="D157" s="493" t="s">
        <v>88</v>
      </c>
      <c r="E157" s="493" t="s">
        <v>89</v>
      </c>
      <c r="F157" s="297" t="s">
        <v>1</v>
      </c>
      <c r="G157" s="328">
        <v>89000</v>
      </c>
      <c r="H157" s="328">
        <v>89000</v>
      </c>
      <c r="I157" s="328">
        <f t="shared" si="3"/>
        <v>0</v>
      </c>
      <c r="J157" s="726" t="s">
        <v>418</v>
      </c>
      <c r="K157" s="679">
        <v>94</v>
      </c>
      <c r="L157" s="679">
        <v>16</v>
      </c>
      <c r="M157" s="679" t="s">
        <v>647</v>
      </c>
      <c r="N157" s="679" t="s">
        <v>588</v>
      </c>
      <c r="O157" s="151" t="s">
        <v>627</v>
      </c>
    </row>
    <row r="158" spans="1:15" hidden="1" x14ac:dyDescent="0.2">
      <c r="A158" s="500"/>
      <c r="B158" s="518" t="s">
        <v>55</v>
      </c>
      <c r="C158" s="492" t="s">
        <v>7</v>
      </c>
      <c r="D158" s="494"/>
      <c r="E158" s="494"/>
      <c r="F158" s="292" t="s">
        <v>2</v>
      </c>
      <c r="G158" s="323">
        <v>41000</v>
      </c>
      <c r="H158" s="323">
        <v>41000</v>
      </c>
      <c r="I158" s="328">
        <f t="shared" si="3"/>
        <v>0</v>
      </c>
      <c r="J158" s="727"/>
      <c r="K158" s="680"/>
      <c r="L158" s="680"/>
      <c r="M158" s="680"/>
      <c r="N158" s="688"/>
    </row>
    <row r="159" spans="1:15" ht="37.5" hidden="1" x14ac:dyDescent="0.2">
      <c r="A159" s="500"/>
      <c r="B159" s="518" t="s">
        <v>55</v>
      </c>
      <c r="C159" s="492" t="s">
        <v>7</v>
      </c>
      <c r="D159" s="494"/>
      <c r="E159" s="494"/>
      <c r="F159" s="292" t="s">
        <v>3</v>
      </c>
      <c r="G159" s="323">
        <v>48000</v>
      </c>
      <c r="H159" s="323">
        <v>48000</v>
      </c>
      <c r="I159" s="328">
        <f t="shared" si="3"/>
        <v>0</v>
      </c>
      <c r="J159" s="271" t="s">
        <v>419</v>
      </c>
      <c r="K159" s="310">
        <v>11.3</v>
      </c>
      <c r="L159" s="310" t="s">
        <v>604</v>
      </c>
      <c r="M159" s="310" t="s">
        <v>605</v>
      </c>
      <c r="N159" s="688"/>
    </row>
    <row r="160" spans="1:15" hidden="1" x14ac:dyDescent="0.2">
      <c r="A160" s="529" t="s">
        <v>277</v>
      </c>
      <c r="B160" s="562" t="s">
        <v>327</v>
      </c>
      <c r="C160" s="766" t="s">
        <v>0</v>
      </c>
      <c r="D160" s="493" t="s">
        <v>90</v>
      </c>
      <c r="E160" s="493" t="s">
        <v>90</v>
      </c>
      <c r="F160" s="297" t="s">
        <v>1</v>
      </c>
      <c r="G160" s="328">
        <v>313668.09999999998</v>
      </c>
      <c r="H160" s="328">
        <v>313668.09999999998</v>
      </c>
      <c r="I160" s="328">
        <f t="shared" si="3"/>
        <v>0</v>
      </c>
      <c r="J160" s="769" t="s">
        <v>90</v>
      </c>
      <c r="K160" s="717" t="s">
        <v>90</v>
      </c>
      <c r="L160" s="717" t="s">
        <v>90</v>
      </c>
      <c r="M160" s="717" t="s">
        <v>90</v>
      </c>
      <c r="N160" s="688"/>
    </row>
    <row r="161" spans="1:20" hidden="1" x14ac:dyDescent="0.2">
      <c r="A161" s="530"/>
      <c r="B161" s="563"/>
      <c r="C161" s="767"/>
      <c r="D161" s="494"/>
      <c r="E161" s="494"/>
      <c r="F161" s="292" t="s">
        <v>2</v>
      </c>
      <c r="G161" s="328">
        <v>66846.2</v>
      </c>
      <c r="H161" s="328">
        <f>G161</f>
        <v>66846.2</v>
      </c>
      <c r="I161" s="328">
        <f t="shared" si="3"/>
        <v>0</v>
      </c>
      <c r="J161" s="770"/>
      <c r="K161" s="718"/>
      <c r="L161" s="718"/>
      <c r="M161" s="718"/>
      <c r="N161" s="688"/>
    </row>
    <row r="162" spans="1:20" hidden="1" x14ac:dyDescent="0.2">
      <c r="A162" s="530"/>
      <c r="B162" s="563"/>
      <c r="C162" s="768"/>
      <c r="D162" s="494"/>
      <c r="E162" s="494"/>
      <c r="F162" s="214" t="s">
        <v>5</v>
      </c>
      <c r="G162" s="328">
        <v>246821.9</v>
      </c>
      <c r="H162" s="328">
        <f>G162</f>
        <v>246821.9</v>
      </c>
      <c r="I162" s="328">
        <f t="shared" si="3"/>
        <v>0</v>
      </c>
      <c r="J162" s="770"/>
      <c r="K162" s="718"/>
      <c r="L162" s="718"/>
      <c r="M162" s="718"/>
      <c r="N162" s="688"/>
    </row>
    <row r="163" spans="1:20" hidden="1" x14ac:dyDescent="0.2">
      <c r="A163" s="530"/>
      <c r="B163" s="563"/>
      <c r="C163" s="496" t="s">
        <v>7</v>
      </c>
      <c r="D163" s="494"/>
      <c r="E163" s="494"/>
      <c r="F163" s="297" t="s">
        <v>1</v>
      </c>
      <c r="G163" s="204">
        <v>66846.2</v>
      </c>
      <c r="H163" s="204">
        <v>66846.2</v>
      </c>
      <c r="I163" s="328">
        <f t="shared" si="3"/>
        <v>0</v>
      </c>
      <c r="J163" s="770"/>
      <c r="K163" s="718"/>
      <c r="L163" s="718"/>
      <c r="M163" s="718"/>
      <c r="N163" s="688"/>
    </row>
    <row r="164" spans="1:20" hidden="1" x14ac:dyDescent="0.2">
      <c r="A164" s="530"/>
      <c r="B164" s="563"/>
      <c r="C164" s="512"/>
      <c r="D164" s="494"/>
      <c r="E164" s="494"/>
      <c r="F164" s="292" t="s">
        <v>2</v>
      </c>
      <c r="G164" s="323">
        <v>66846.2</v>
      </c>
      <c r="H164" s="323">
        <v>66846.2</v>
      </c>
      <c r="I164" s="328">
        <f t="shared" si="3"/>
        <v>0</v>
      </c>
      <c r="J164" s="770"/>
      <c r="K164" s="718"/>
      <c r="L164" s="718"/>
      <c r="M164" s="718"/>
      <c r="N164" s="688"/>
    </row>
    <row r="165" spans="1:20" ht="18.75" hidden="1" customHeight="1" x14ac:dyDescent="0.2">
      <c r="A165" s="530"/>
      <c r="B165" s="563"/>
      <c r="C165" s="491" t="s">
        <v>6</v>
      </c>
      <c r="D165" s="494"/>
      <c r="E165" s="494"/>
      <c r="F165" s="297" t="s">
        <v>1</v>
      </c>
      <c r="G165" s="328">
        <v>246821.9</v>
      </c>
      <c r="H165" s="328">
        <v>246821.9</v>
      </c>
      <c r="I165" s="328">
        <f t="shared" si="3"/>
        <v>0</v>
      </c>
      <c r="J165" s="770"/>
      <c r="K165" s="718"/>
      <c r="L165" s="718"/>
      <c r="M165" s="718"/>
      <c r="N165" s="688"/>
    </row>
    <row r="166" spans="1:20" ht="18.75" hidden="1" customHeight="1" x14ac:dyDescent="0.2">
      <c r="A166" s="547"/>
      <c r="B166" s="595"/>
      <c r="C166" s="491"/>
      <c r="D166" s="495"/>
      <c r="E166" s="495"/>
      <c r="F166" s="214" t="s">
        <v>5</v>
      </c>
      <c r="G166" s="323">
        <v>246821.9</v>
      </c>
      <c r="H166" s="323">
        <v>246821.9</v>
      </c>
      <c r="I166" s="328">
        <f t="shared" si="3"/>
        <v>0</v>
      </c>
      <c r="J166" s="771"/>
      <c r="K166" s="719"/>
      <c r="L166" s="719"/>
      <c r="M166" s="719"/>
      <c r="N166" s="688"/>
    </row>
    <row r="167" spans="1:20" ht="93" hidden="1" customHeight="1" x14ac:dyDescent="0.2">
      <c r="A167" s="490" t="s">
        <v>302</v>
      </c>
      <c r="B167" s="491" t="s">
        <v>207</v>
      </c>
      <c r="C167" s="492" t="s">
        <v>7</v>
      </c>
      <c r="D167" s="493" t="s">
        <v>88</v>
      </c>
      <c r="E167" s="493" t="s">
        <v>89</v>
      </c>
      <c r="F167" s="297" t="s">
        <v>1</v>
      </c>
      <c r="G167" s="328">
        <v>53550.2</v>
      </c>
      <c r="H167" s="326">
        <v>53550.2</v>
      </c>
      <c r="I167" s="328">
        <f t="shared" si="3"/>
        <v>0</v>
      </c>
      <c r="J167" s="267" t="s">
        <v>420</v>
      </c>
      <c r="K167" s="312">
        <v>1900</v>
      </c>
      <c r="L167" s="312">
        <v>2452</v>
      </c>
      <c r="M167" s="312" t="s">
        <v>674</v>
      </c>
      <c r="N167" s="688"/>
    </row>
    <row r="168" spans="1:20" ht="70.5" hidden="1" customHeight="1" x14ac:dyDescent="0.2">
      <c r="A168" s="490"/>
      <c r="B168" s="491" t="s">
        <v>54</v>
      </c>
      <c r="C168" s="492" t="s">
        <v>7</v>
      </c>
      <c r="D168" s="494"/>
      <c r="E168" s="494"/>
      <c r="F168" s="292" t="s">
        <v>2</v>
      </c>
      <c r="G168" s="323">
        <v>53550.2</v>
      </c>
      <c r="H168" s="320">
        <v>53550.2</v>
      </c>
      <c r="I168" s="328">
        <f t="shared" si="3"/>
        <v>0</v>
      </c>
      <c r="J168" s="325" t="s">
        <v>421</v>
      </c>
      <c r="K168" s="310">
        <v>30</v>
      </c>
      <c r="L168" s="310">
        <v>30</v>
      </c>
      <c r="M168" s="310"/>
      <c r="N168" s="688"/>
    </row>
    <row r="169" spans="1:20" ht="75" hidden="1" customHeight="1" x14ac:dyDescent="0.2">
      <c r="A169" s="490" t="s">
        <v>316</v>
      </c>
      <c r="B169" s="491" t="s">
        <v>209</v>
      </c>
      <c r="C169" s="492" t="s">
        <v>7</v>
      </c>
      <c r="D169" s="493" t="s">
        <v>88</v>
      </c>
      <c r="E169" s="493" t="s">
        <v>89</v>
      </c>
      <c r="F169" s="297" t="s">
        <v>1</v>
      </c>
      <c r="G169" s="328">
        <v>13296</v>
      </c>
      <c r="H169" s="326">
        <v>13296</v>
      </c>
      <c r="I169" s="328">
        <f t="shared" si="3"/>
        <v>0</v>
      </c>
      <c r="J169" s="267" t="s">
        <v>422</v>
      </c>
      <c r="K169" s="312">
        <v>340</v>
      </c>
      <c r="L169" s="312">
        <v>190</v>
      </c>
      <c r="M169" s="312"/>
      <c r="N169" s="688"/>
      <c r="O169" s="150" t="s">
        <v>473</v>
      </c>
    </row>
    <row r="170" spans="1:20" ht="100.5" hidden="1" customHeight="1" x14ac:dyDescent="0.2">
      <c r="A170" s="490"/>
      <c r="B170" s="491" t="s">
        <v>56</v>
      </c>
      <c r="C170" s="492" t="s">
        <v>7</v>
      </c>
      <c r="D170" s="494"/>
      <c r="E170" s="494"/>
      <c r="F170" s="292" t="s">
        <v>2</v>
      </c>
      <c r="G170" s="323">
        <v>13296</v>
      </c>
      <c r="H170" s="320">
        <v>13296</v>
      </c>
      <c r="I170" s="328">
        <f t="shared" si="3"/>
        <v>0</v>
      </c>
      <c r="J170" s="325" t="s">
        <v>423</v>
      </c>
      <c r="K170" s="310">
        <v>80</v>
      </c>
      <c r="L170" s="310"/>
      <c r="M170" s="310" t="s">
        <v>648</v>
      </c>
      <c r="N170" s="680"/>
    </row>
    <row r="171" spans="1:20" s="21" customFormat="1" ht="108" hidden="1" customHeight="1" x14ac:dyDescent="0.35">
      <c r="A171" s="490" t="s">
        <v>445</v>
      </c>
      <c r="B171" s="496" t="s">
        <v>446</v>
      </c>
      <c r="C171" s="492" t="s">
        <v>6</v>
      </c>
      <c r="D171" s="493" t="s">
        <v>88</v>
      </c>
      <c r="E171" s="493" t="s">
        <v>89</v>
      </c>
      <c r="F171" s="297" t="s">
        <v>1</v>
      </c>
      <c r="G171" s="328">
        <v>246821.9</v>
      </c>
      <c r="H171" s="326">
        <v>246821.9</v>
      </c>
      <c r="I171" s="328">
        <f t="shared" si="3"/>
        <v>0</v>
      </c>
      <c r="J171" s="53" t="s">
        <v>468</v>
      </c>
      <c r="K171" s="315">
        <v>71</v>
      </c>
      <c r="L171" s="309"/>
      <c r="M171" s="309"/>
      <c r="N171" s="840" t="s">
        <v>596</v>
      </c>
      <c r="O171" s="150"/>
      <c r="P171" s="152"/>
      <c r="Q171" s="1"/>
      <c r="R171" s="1"/>
      <c r="S171" s="1"/>
      <c r="T171" s="1"/>
    </row>
    <row r="172" spans="1:20" s="21" customFormat="1" ht="110.25" hidden="1" customHeight="1" x14ac:dyDescent="0.2">
      <c r="A172" s="490"/>
      <c r="B172" s="497"/>
      <c r="C172" s="492" t="s">
        <v>7</v>
      </c>
      <c r="D172" s="494"/>
      <c r="E172" s="494"/>
      <c r="F172" s="83" t="s">
        <v>5</v>
      </c>
      <c r="G172" s="323">
        <v>246821.9</v>
      </c>
      <c r="H172" s="320">
        <v>246821.9</v>
      </c>
      <c r="I172" s="328">
        <f t="shared" si="3"/>
        <v>0</v>
      </c>
      <c r="J172" s="304" t="s">
        <v>478</v>
      </c>
      <c r="K172" s="315">
        <v>100</v>
      </c>
      <c r="L172" s="309"/>
      <c r="M172" s="309"/>
      <c r="N172" s="842"/>
      <c r="O172" s="151"/>
      <c r="P172" s="1"/>
      <c r="Q172" s="1"/>
      <c r="R172" s="1"/>
      <c r="S172" s="1"/>
      <c r="T172" s="1"/>
    </row>
    <row r="173" spans="1:20" s="11" customFormat="1" ht="17.25" hidden="1" customHeight="1" x14ac:dyDescent="0.2">
      <c r="A173" s="559" t="s">
        <v>132</v>
      </c>
      <c r="B173" s="501" t="s">
        <v>252</v>
      </c>
      <c r="C173" s="479" t="s">
        <v>0</v>
      </c>
      <c r="D173" s="560" t="s">
        <v>87</v>
      </c>
      <c r="E173" s="560" t="s">
        <v>87</v>
      </c>
      <c r="F173" s="297" t="s">
        <v>1</v>
      </c>
      <c r="G173" s="328">
        <v>283004.3</v>
      </c>
      <c r="H173" s="328">
        <v>283004.3</v>
      </c>
      <c r="I173" s="328">
        <f t="shared" si="3"/>
        <v>0</v>
      </c>
      <c r="J173" s="561" t="s">
        <v>90</v>
      </c>
      <c r="K173" s="678" t="s">
        <v>90</v>
      </c>
      <c r="L173" s="678" t="s">
        <v>90</v>
      </c>
      <c r="M173" s="678" t="s">
        <v>90</v>
      </c>
      <c r="N173" s="678" t="s">
        <v>90</v>
      </c>
      <c r="O173" s="151"/>
    </row>
    <row r="174" spans="1:20" s="11" customFormat="1" ht="17.25" hidden="1" customHeight="1" x14ac:dyDescent="0.2">
      <c r="A174" s="559"/>
      <c r="B174" s="501" t="s">
        <v>57</v>
      </c>
      <c r="C174" s="479" t="s">
        <v>0</v>
      </c>
      <c r="D174" s="560"/>
      <c r="E174" s="560"/>
      <c r="F174" s="297" t="s">
        <v>2</v>
      </c>
      <c r="G174" s="328">
        <v>62380.3</v>
      </c>
      <c r="H174" s="328">
        <v>62380.3</v>
      </c>
      <c r="I174" s="328">
        <f t="shared" si="3"/>
        <v>0</v>
      </c>
      <c r="J174" s="561"/>
      <c r="K174" s="678"/>
      <c r="L174" s="678"/>
      <c r="M174" s="678"/>
      <c r="N174" s="678"/>
      <c r="O174" s="151"/>
    </row>
    <row r="175" spans="1:20" s="11" customFormat="1" ht="17.25" hidden="1" customHeight="1" x14ac:dyDescent="0.2">
      <c r="A175" s="559"/>
      <c r="B175" s="501" t="s">
        <v>57</v>
      </c>
      <c r="C175" s="479" t="s">
        <v>0</v>
      </c>
      <c r="D175" s="560"/>
      <c r="E175" s="560"/>
      <c r="F175" s="297" t="s">
        <v>3</v>
      </c>
      <c r="G175" s="328">
        <v>220624</v>
      </c>
      <c r="H175" s="328">
        <v>220624</v>
      </c>
      <c r="I175" s="328">
        <f t="shared" si="3"/>
        <v>0</v>
      </c>
      <c r="J175" s="561"/>
      <c r="K175" s="678"/>
      <c r="L175" s="678"/>
      <c r="M175" s="678"/>
      <c r="N175" s="678"/>
      <c r="O175" s="151"/>
    </row>
    <row r="176" spans="1:20" s="11" customFormat="1" ht="17.25" hidden="1" customHeight="1" x14ac:dyDescent="0.2">
      <c r="A176" s="559"/>
      <c r="B176" s="501" t="s">
        <v>57</v>
      </c>
      <c r="C176" s="479" t="s">
        <v>7</v>
      </c>
      <c r="D176" s="560" t="s">
        <v>87</v>
      </c>
      <c r="E176" s="560" t="s">
        <v>87</v>
      </c>
      <c r="F176" s="297" t="s">
        <v>1</v>
      </c>
      <c r="G176" s="328">
        <v>283004.3</v>
      </c>
      <c r="H176" s="328">
        <v>283004.3</v>
      </c>
      <c r="I176" s="328">
        <f t="shared" si="3"/>
        <v>0</v>
      </c>
      <c r="J176" s="561"/>
      <c r="K176" s="678"/>
      <c r="L176" s="678"/>
      <c r="M176" s="678"/>
      <c r="N176" s="678"/>
      <c r="O176" s="151"/>
    </row>
    <row r="177" spans="1:15" s="11" customFormat="1" ht="17.25" hidden="1" customHeight="1" x14ac:dyDescent="0.2">
      <c r="A177" s="559"/>
      <c r="B177" s="501" t="s">
        <v>57</v>
      </c>
      <c r="C177" s="479" t="s">
        <v>7</v>
      </c>
      <c r="D177" s="560"/>
      <c r="E177" s="560"/>
      <c r="F177" s="297" t="s">
        <v>2</v>
      </c>
      <c r="G177" s="328">
        <v>62380.3</v>
      </c>
      <c r="H177" s="328">
        <v>62380.3</v>
      </c>
      <c r="I177" s="328">
        <f t="shared" si="3"/>
        <v>0</v>
      </c>
      <c r="J177" s="561"/>
      <c r="K177" s="678"/>
      <c r="L177" s="678"/>
      <c r="M177" s="678"/>
      <c r="N177" s="678"/>
      <c r="O177" s="151"/>
    </row>
    <row r="178" spans="1:15" s="11" customFormat="1" ht="17.25" hidden="1" customHeight="1" x14ac:dyDescent="0.2">
      <c r="A178" s="559"/>
      <c r="B178" s="501" t="s">
        <v>57</v>
      </c>
      <c r="C178" s="479" t="s">
        <v>7</v>
      </c>
      <c r="D178" s="560"/>
      <c r="E178" s="560"/>
      <c r="F178" s="297" t="s">
        <v>3</v>
      </c>
      <c r="G178" s="328">
        <v>220624</v>
      </c>
      <c r="H178" s="328">
        <v>220624</v>
      </c>
      <c r="I178" s="328">
        <f t="shared" si="3"/>
        <v>0</v>
      </c>
      <c r="J178" s="561"/>
      <c r="K178" s="678"/>
      <c r="L178" s="678"/>
      <c r="M178" s="678"/>
      <c r="N178" s="678"/>
      <c r="O178" s="151"/>
    </row>
    <row r="179" spans="1:15" ht="18" hidden="1" customHeight="1" x14ac:dyDescent="0.2">
      <c r="A179" s="490" t="s">
        <v>133</v>
      </c>
      <c r="B179" s="501" t="s">
        <v>253</v>
      </c>
      <c r="C179" s="492" t="s">
        <v>7</v>
      </c>
      <c r="D179" s="502" t="s">
        <v>87</v>
      </c>
      <c r="E179" s="502" t="s">
        <v>87</v>
      </c>
      <c r="F179" s="297" t="s">
        <v>1</v>
      </c>
      <c r="G179" s="328">
        <v>50768.5</v>
      </c>
      <c r="H179" s="328">
        <v>50768.5</v>
      </c>
      <c r="I179" s="328">
        <f t="shared" si="3"/>
        <v>0</v>
      </c>
      <c r="J179" s="489" t="s">
        <v>90</v>
      </c>
      <c r="K179" s="674" t="s">
        <v>90</v>
      </c>
      <c r="L179" s="674" t="s">
        <v>90</v>
      </c>
      <c r="M179" s="674" t="s">
        <v>90</v>
      </c>
      <c r="N179" s="674" t="s">
        <v>90</v>
      </c>
    </row>
    <row r="180" spans="1:15" ht="18" hidden="1" customHeight="1" x14ac:dyDescent="0.2">
      <c r="A180" s="490"/>
      <c r="B180" s="501" t="s">
        <v>58</v>
      </c>
      <c r="C180" s="492" t="s">
        <v>7</v>
      </c>
      <c r="D180" s="502"/>
      <c r="E180" s="502"/>
      <c r="F180" s="292" t="s">
        <v>2</v>
      </c>
      <c r="G180" s="323">
        <v>50768.5</v>
      </c>
      <c r="H180" s="323">
        <v>50768.5</v>
      </c>
      <c r="I180" s="328">
        <f t="shared" si="3"/>
        <v>0</v>
      </c>
      <c r="J180" s="489"/>
      <c r="K180" s="674"/>
      <c r="L180" s="674"/>
      <c r="M180" s="674"/>
      <c r="N180" s="674"/>
    </row>
    <row r="181" spans="1:15" hidden="1" x14ac:dyDescent="0.2">
      <c r="A181" s="490" t="s">
        <v>134</v>
      </c>
      <c r="B181" s="491" t="s">
        <v>210</v>
      </c>
      <c r="C181" s="492" t="s">
        <v>7</v>
      </c>
      <c r="D181" s="493" t="s">
        <v>88</v>
      </c>
      <c r="E181" s="493" t="s">
        <v>89</v>
      </c>
      <c r="F181" s="501" t="s">
        <v>1</v>
      </c>
      <c r="G181" s="734">
        <v>33651.9</v>
      </c>
      <c r="H181" s="734">
        <v>33651.9</v>
      </c>
      <c r="I181" s="328">
        <f t="shared" si="3"/>
        <v>0</v>
      </c>
      <c r="J181" s="725" t="s">
        <v>424</v>
      </c>
      <c r="K181" s="672">
        <v>105</v>
      </c>
      <c r="L181" s="672">
        <v>105</v>
      </c>
      <c r="M181" s="672"/>
      <c r="N181" s="679" t="s">
        <v>595</v>
      </c>
      <c r="O181" s="1"/>
    </row>
    <row r="182" spans="1:15" hidden="1" x14ac:dyDescent="0.2">
      <c r="A182" s="490"/>
      <c r="B182" s="491"/>
      <c r="C182" s="492"/>
      <c r="D182" s="494"/>
      <c r="E182" s="494"/>
      <c r="F182" s="501"/>
      <c r="G182" s="734"/>
      <c r="H182" s="734"/>
      <c r="I182" s="328">
        <f t="shared" si="3"/>
        <v>0</v>
      </c>
      <c r="J182" s="725"/>
      <c r="K182" s="672"/>
      <c r="L182" s="672"/>
      <c r="M182" s="672"/>
      <c r="N182" s="688"/>
      <c r="O182" s="1"/>
    </row>
    <row r="183" spans="1:15" hidden="1" x14ac:dyDescent="0.2">
      <c r="A183" s="490"/>
      <c r="B183" s="491"/>
      <c r="C183" s="492" t="s">
        <v>7</v>
      </c>
      <c r="D183" s="494"/>
      <c r="E183" s="494"/>
      <c r="F183" s="501"/>
      <c r="G183" s="734"/>
      <c r="H183" s="734"/>
      <c r="I183" s="328">
        <f t="shared" si="3"/>
        <v>0</v>
      </c>
      <c r="J183" s="725"/>
      <c r="K183" s="672"/>
      <c r="L183" s="672"/>
      <c r="M183" s="672"/>
      <c r="N183" s="688"/>
      <c r="O183" s="1"/>
    </row>
    <row r="184" spans="1:15" hidden="1" x14ac:dyDescent="0.2">
      <c r="A184" s="490"/>
      <c r="B184" s="491"/>
      <c r="C184" s="492" t="s">
        <v>7</v>
      </c>
      <c r="D184" s="494"/>
      <c r="E184" s="494"/>
      <c r="F184" s="496" t="s">
        <v>2</v>
      </c>
      <c r="G184" s="724">
        <v>33651.9</v>
      </c>
      <c r="H184" s="724">
        <v>33651.9</v>
      </c>
      <c r="I184" s="328">
        <f t="shared" si="3"/>
        <v>0</v>
      </c>
      <c r="J184" s="725" t="s">
        <v>425</v>
      </c>
      <c r="K184" s="672">
        <v>95</v>
      </c>
      <c r="L184" s="672">
        <v>95</v>
      </c>
      <c r="M184" s="672"/>
      <c r="N184" s="688"/>
      <c r="O184" s="1"/>
    </row>
    <row r="185" spans="1:15" hidden="1" x14ac:dyDescent="0.2">
      <c r="A185" s="490"/>
      <c r="B185" s="491"/>
      <c r="C185" s="492" t="s">
        <v>7</v>
      </c>
      <c r="D185" s="494"/>
      <c r="E185" s="494"/>
      <c r="F185" s="512"/>
      <c r="G185" s="724"/>
      <c r="H185" s="724"/>
      <c r="I185" s="328">
        <f t="shared" si="3"/>
        <v>0</v>
      </c>
      <c r="J185" s="725"/>
      <c r="K185" s="672"/>
      <c r="L185" s="672"/>
      <c r="M185" s="672"/>
      <c r="N185" s="688"/>
      <c r="O185" s="1"/>
    </row>
    <row r="186" spans="1:15" ht="38.25" hidden="1" x14ac:dyDescent="0.2">
      <c r="A186" s="490"/>
      <c r="B186" s="491"/>
      <c r="C186" s="492" t="s">
        <v>7</v>
      </c>
      <c r="D186" s="495"/>
      <c r="E186" s="495"/>
      <c r="F186" s="497"/>
      <c r="G186" s="724"/>
      <c r="H186" s="724"/>
      <c r="I186" s="328">
        <f t="shared" si="3"/>
        <v>0</v>
      </c>
      <c r="J186" s="324" t="s">
        <v>341</v>
      </c>
      <c r="K186" s="310">
        <v>95</v>
      </c>
      <c r="L186" s="310">
        <v>95</v>
      </c>
      <c r="M186" s="310"/>
      <c r="N186" s="688"/>
      <c r="O186" s="1"/>
    </row>
    <row r="187" spans="1:15" ht="112.5" hidden="1" x14ac:dyDescent="0.2">
      <c r="A187" s="490" t="s">
        <v>135</v>
      </c>
      <c r="B187" s="491" t="s">
        <v>211</v>
      </c>
      <c r="C187" s="492" t="s">
        <v>7</v>
      </c>
      <c r="D187" s="493" t="s">
        <v>88</v>
      </c>
      <c r="E187" s="493" t="s">
        <v>89</v>
      </c>
      <c r="F187" s="297" t="s">
        <v>1</v>
      </c>
      <c r="G187" s="328">
        <v>17116.599999999999</v>
      </c>
      <c r="H187" s="328">
        <v>17116.599999999999</v>
      </c>
      <c r="I187" s="328">
        <f t="shared" si="3"/>
        <v>0</v>
      </c>
      <c r="J187" s="324" t="s">
        <v>228</v>
      </c>
      <c r="K187" s="310">
        <v>17</v>
      </c>
      <c r="L187" s="310">
        <v>17</v>
      </c>
      <c r="M187" s="279" t="s">
        <v>646</v>
      </c>
      <c r="N187" s="688"/>
      <c r="O187" s="1"/>
    </row>
    <row r="188" spans="1:15" hidden="1" x14ac:dyDescent="0.2">
      <c r="A188" s="490"/>
      <c r="B188" s="491" t="s">
        <v>59</v>
      </c>
      <c r="C188" s="492" t="s">
        <v>7</v>
      </c>
      <c r="D188" s="494"/>
      <c r="E188" s="494"/>
      <c r="F188" s="496" t="s">
        <v>2</v>
      </c>
      <c r="G188" s="724">
        <v>17116.599999999999</v>
      </c>
      <c r="H188" s="728">
        <v>17116.599999999999</v>
      </c>
      <c r="I188" s="328">
        <f t="shared" si="3"/>
        <v>0</v>
      </c>
      <c r="J188" s="726" t="s">
        <v>229</v>
      </c>
      <c r="K188" s="672">
        <v>14550</v>
      </c>
      <c r="L188" s="672">
        <v>14551</v>
      </c>
      <c r="M188" s="672"/>
      <c r="N188" s="688"/>
      <c r="O188" s="1"/>
    </row>
    <row r="189" spans="1:15" hidden="1" x14ac:dyDescent="0.2">
      <c r="A189" s="490"/>
      <c r="B189" s="491" t="s">
        <v>59</v>
      </c>
      <c r="C189" s="492" t="s">
        <v>7</v>
      </c>
      <c r="D189" s="494"/>
      <c r="E189" s="494"/>
      <c r="F189" s="512"/>
      <c r="G189" s="724"/>
      <c r="H189" s="845"/>
      <c r="I189" s="328">
        <f t="shared" si="3"/>
        <v>0</v>
      </c>
      <c r="J189" s="727"/>
      <c r="K189" s="672"/>
      <c r="L189" s="672"/>
      <c r="M189" s="672"/>
      <c r="N189" s="688"/>
      <c r="O189" s="1"/>
    </row>
    <row r="190" spans="1:15" hidden="1" x14ac:dyDescent="0.2">
      <c r="A190" s="490"/>
      <c r="B190" s="491" t="s">
        <v>59</v>
      </c>
      <c r="C190" s="492" t="s">
        <v>7</v>
      </c>
      <c r="D190" s="494"/>
      <c r="E190" s="494"/>
      <c r="F190" s="512"/>
      <c r="G190" s="724"/>
      <c r="H190" s="845"/>
      <c r="I190" s="328">
        <f t="shared" si="3"/>
        <v>0</v>
      </c>
      <c r="J190" s="726" t="s">
        <v>342</v>
      </c>
      <c r="K190" s="672">
        <v>100</v>
      </c>
      <c r="L190" s="672">
        <v>100</v>
      </c>
      <c r="M190" s="672"/>
      <c r="N190" s="688"/>
      <c r="O190" s="1"/>
    </row>
    <row r="191" spans="1:15" hidden="1" x14ac:dyDescent="0.2">
      <c r="A191" s="490"/>
      <c r="B191" s="491" t="s">
        <v>59</v>
      </c>
      <c r="C191" s="492" t="s">
        <v>7</v>
      </c>
      <c r="D191" s="495"/>
      <c r="E191" s="495"/>
      <c r="F191" s="497"/>
      <c r="G191" s="724"/>
      <c r="H191" s="729"/>
      <c r="I191" s="328">
        <f t="shared" si="3"/>
        <v>0</v>
      </c>
      <c r="J191" s="727"/>
      <c r="K191" s="672"/>
      <c r="L191" s="672"/>
      <c r="M191" s="672"/>
      <c r="N191" s="688"/>
      <c r="O191" s="1"/>
    </row>
    <row r="192" spans="1:15" hidden="1" x14ac:dyDescent="0.2">
      <c r="A192" s="490" t="s">
        <v>278</v>
      </c>
      <c r="B192" s="541" t="s">
        <v>469</v>
      </c>
      <c r="C192" s="492" t="s">
        <v>7</v>
      </c>
      <c r="D192" s="493" t="s">
        <v>88</v>
      </c>
      <c r="E192" s="493" t="s">
        <v>89</v>
      </c>
      <c r="F192" s="297" t="s">
        <v>1</v>
      </c>
      <c r="G192" s="328">
        <v>232235.8</v>
      </c>
      <c r="H192" s="328">
        <v>232235.8</v>
      </c>
      <c r="I192" s="328">
        <f t="shared" si="3"/>
        <v>0</v>
      </c>
      <c r="J192" s="722" t="s">
        <v>90</v>
      </c>
      <c r="K192" s="679" t="s">
        <v>90</v>
      </c>
      <c r="L192" s="679" t="s">
        <v>90</v>
      </c>
      <c r="M192" s="679" t="s">
        <v>90</v>
      </c>
      <c r="N192" s="688"/>
      <c r="O192" s="1"/>
    </row>
    <row r="193" spans="1:16" hidden="1" x14ac:dyDescent="0.2">
      <c r="A193" s="490"/>
      <c r="B193" s="542"/>
      <c r="C193" s="492" t="s">
        <v>7</v>
      </c>
      <c r="D193" s="494"/>
      <c r="E193" s="494"/>
      <c r="F193" s="292" t="s">
        <v>2</v>
      </c>
      <c r="G193" s="323">
        <v>11611.8</v>
      </c>
      <c r="H193" s="323">
        <v>11611.8</v>
      </c>
      <c r="I193" s="328">
        <f t="shared" si="3"/>
        <v>0</v>
      </c>
      <c r="J193" s="723"/>
      <c r="K193" s="688"/>
      <c r="L193" s="688"/>
      <c r="M193" s="688"/>
      <c r="N193" s="688"/>
      <c r="O193" s="1"/>
    </row>
    <row r="194" spans="1:16" hidden="1" x14ac:dyDescent="0.2">
      <c r="A194" s="490"/>
      <c r="B194" s="542"/>
      <c r="C194" s="492" t="s">
        <v>7</v>
      </c>
      <c r="D194" s="494"/>
      <c r="E194" s="494"/>
      <c r="F194" s="292" t="s">
        <v>3</v>
      </c>
      <c r="G194" s="323">
        <v>220624</v>
      </c>
      <c r="H194" s="323">
        <v>220624</v>
      </c>
      <c r="I194" s="328">
        <f t="shared" si="3"/>
        <v>0</v>
      </c>
      <c r="J194" s="723"/>
      <c r="K194" s="688"/>
      <c r="L194" s="688"/>
      <c r="M194" s="688"/>
      <c r="N194" s="688"/>
      <c r="O194" s="1"/>
    </row>
    <row r="195" spans="1:16" hidden="1" x14ac:dyDescent="0.2">
      <c r="A195" s="529" t="s">
        <v>279</v>
      </c>
      <c r="B195" s="507" t="s">
        <v>328</v>
      </c>
      <c r="C195" s="492" t="s">
        <v>7</v>
      </c>
      <c r="D195" s="493" t="s">
        <v>88</v>
      </c>
      <c r="E195" s="493" t="s">
        <v>89</v>
      </c>
      <c r="F195" s="297" t="s">
        <v>1</v>
      </c>
      <c r="G195" s="328">
        <v>232235.8</v>
      </c>
      <c r="H195" s="303">
        <v>232235.8</v>
      </c>
      <c r="I195" s="328">
        <f t="shared" si="3"/>
        <v>0</v>
      </c>
      <c r="J195" s="726" t="s">
        <v>343</v>
      </c>
      <c r="K195" s="679">
        <v>63</v>
      </c>
      <c r="L195" s="679">
        <v>63</v>
      </c>
      <c r="M195" s="679"/>
      <c r="N195" s="688"/>
      <c r="O195" s="1"/>
    </row>
    <row r="196" spans="1:16" hidden="1" x14ac:dyDescent="0.2">
      <c r="A196" s="530"/>
      <c r="B196" s="508"/>
      <c r="C196" s="492" t="s">
        <v>7</v>
      </c>
      <c r="D196" s="494"/>
      <c r="E196" s="494"/>
      <c r="F196" s="292" t="s">
        <v>2</v>
      </c>
      <c r="G196" s="323">
        <v>11611.8</v>
      </c>
      <c r="H196" s="301">
        <v>11611.8</v>
      </c>
      <c r="I196" s="328">
        <f t="shared" si="3"/>
        <v>0</v>
      </c>
      <c r="J196" s="757"/>
      <c r="K196" s="680"/>
      <c r="L196" s="680"/>
      <c r="M196" s="680"/>
      <c r="N196" s="688"/>
      <c r="O196" s="1"/>
    </row>
    <row r="197" spans="1:16" ht="89.25" hidden="1" x14ac:dyDescent="0.2">
      <c r="A197" s="530"/>
      <c r="B197" s="508"/>
      <c r="C197" s="492" t="s">
        <v>7</v>
      </c>
      <c r="D197" s="494"/>
      <c r="E197" s="494"/>
      <c r="F197" s="292" t="s">
        <v>3</v>
      </c>
      <c r="G197" s="323">
        <v>220624</v>
      </c>
      <c r="H197" s="301">
        <v>220624</v>
      </c>
      <c r="I197" s="328">
        <f t="shared" si="3"/>
        <v>0</v>
      </c>
      <c r="J197" s="271" t="s">
        <v>344</v>
      </c>
      <c r="K197" s="310">
        <v>47</v>
      </c>
      <c r="L197" s="310">
        <v>47</v>
      </c>
      <c r="M197" s="310"/>
      <c r="N197" s="680"/>
    </row>
    <row r="198" spans="1:16" s="11" customFormat="1" hidden="1" x14ac:dyDescent="0.2">
      <c r="A198" s="559" t="s">
        <v>136</v>
      </c>
      <c r="B198" s="501" t="s">
        <v>186</v>
      </c>
      <c r="C198" s="479" t="s">
        <v>0</v>
      </c>
      <c r="D198" s="560" t="s">
        <v>87</v>
      </c>
      <c r="E198" s="560" t="s">
        <v>87</v>
      </c>
      <c r="F198" s="297" t="s">
        <v>1</v>
      </c>
      <c r="G198" s="328">
        <v>4072824.8999999994</v>
      </c>
      <c r="H198" s="328">
        <v>4671334.3</v>
      </c>
      <c r="I198" s="328">
        <f t="shared" si="3"/>
        <v>598509.40000000037</v>
      </c>
      <c r="J198" s="561" t="s">
        <v>90</v>
      </c>
      <c r="K198" s="678" t="s">
        <v>90</v>
      </c>
      <c r="L198" s="678" t="s">
        <v>90</v>
      </c>
      <c r="M198" s="678" t="s">
        <v>90</v>
      </c>
      <c r="N198" s="678" t="s">
        <v>90</v>
      </c>
      <c r="O198" s="151"/>
    </row>
    <row r="199" spans="1:16" s="11" customFormat="1" hidden="1" x14ac:dyDescent="0.2">
      <c r="A199" s="559"/>
      <c r="B199" s="501" t="s">
        <v>60</v>
      </c>
      <c r="C199" s="479" t="s">
        <v>0</v>
      </c>
      <c r="D199" s="560"/>
      <c r="E199" s="560"/>
      <c r="F199" s="297" t="s">
        <v>2</v>
      </c>
      <c r="G199" s="328">
        <v>3241858.0999999996</v>
      </c>
      <c r="H199" s="328">
        <v>3840367.4999999995</v>
      </c>
      <c r="I199" s="328">
        <f t="shared" si="3"/>
        <v>598509.39999999991</v>
      </c>
      <c r="J199" s="561"/>
      <c r="K199" s="678"/>
      <c r="L199" s="678"/>
      <c r="M199" s="678"/>
      <c r="N199" s="678"/>
      <c r="O199" s="151"/>
    </row>
    <row r="200" spans="1:16" s="11" customFormat="1" hidden="1" x14ac:dyDescent="0.2">
      <c r="A200" s="559"/>
      <c r="B200" s="501" t="s">
        <v>60</v>
      </c>
      <c r="C200" s="479" t="s">
        <v>0</v>
      </c>
      <c r="D200" s="560"/>
      <c r="E200" s="560"/>
      <c r="F200" s="297" t="s">
        <v>3</v>
      </c>
      <c r="G200" s="328">
        <v>830966.8</v>
      </c>
      <c r="H200" s="328">
        <v>830966.8</v>
      </c>
      <c r="I200" s="328">
        <f t="shared" si="3"/>
        <v>0</v>
      </c>
      <c r="J200" s="561"/>
      <c r="K200" s="678"/>
      <c r="L200" s="678"/>
      <c r="M200" s="678"/>
      <c r="N200" s="678"/>
      <c r="O200" s="151"/>
    </row>
    <row r="201" spans="1:16" s="11" customFormat="1" hidden="1" x14ac:dyDescent="0.2">
      <c r="A201" s="559"/>
      <c r="B201" s="501" t="s">
        <v>60</v>
      </c>
      <c r="C201" s="479" t="s">
        <v>7</v>
      </c>
      <c r="D201" s="560" t="s">
        <v>87</v>
      </c>
      <c r="E201" s="560" t="s">
        <v>87</v>
      </c>
      <c r="F201" s="297" t="s">
        <v>1</v>
      </c>
      <c r="G201" s="328">
        <v>2848209.0999999996</v>
      </c>
      <c r="H201" s="303">
        <v>3154178.4999999995</v>
      </c>
      <c r="I201" s="328">
        <f t="shared" si="3"/>
        <v>305969.39999999991</v>
      </c>
      <c r="J201" s="561"/>
      <c r="K201" s="678"/>
      <c r="L201" s="678"/>
      <c r="M201" s="678"/>
      <c r="N201" s="678"/>
      <c r="O201" s="151"/>
    </row>
    <row r="202" spans="1:16" s="11" customFormat="1" hidden="1" x14ac:dyDescent="0.2">
      <c r="A202" s="559"/>
      <c r="B202" s="501" t="s">
        <v>60</v>
      </c>
      <c r="C202" s="479" t="s">
        <v>7</v>
      </c>
      <c r="D202" s="560"/>
      <c r="E202" s="560"/>
      <c r="F202" s="297" t="s">
        <v>2</v>
      </c>
      <c r="G202" s="328">
        <v>2029325.0999999999</v>
      </c>
      <c r="H202" s="303">
        <v>2335294.4999999995</v>
      </c>
      <c r="I202" s="328">
        <f t="shared" si="3"/>
        <v>305969.39999999967</v>
      </c>
      <c r="J202" s="561"/>
      <c r="K202" s="678"/>
      <c r="L202" s="678"/>
      <c r="M202" s="678"/>
      <c r="N202" s="678"/>
      <c r="O202" s="151"/>
    </row>
    <row r="203" spans="1:16" s="11" customFormat="1" hidden="1" x14ac:dyDescent="0.2">
      <c r="A203" s="559"/>
      <c r="B203" s="501" t="s">
        <v>60</v>
      </c>
      <c r="C203" s="479" t="s">
        <v>7</v>
      </c>
      <c r="D203" s="560"/>
      <c r="E203" s="560"/>
      <c r="F203" s="297" t="s">
        <v>3</v>
      </c>
      <c r="G203" s="328">
        <v>818884</v>
      </c>
      <c r="H203" s="303">
        <v>818884</v>
      </c>
      <c r="I203" s="328">
        <f t="shared" si="3"/>
        <v>0</v>
      </c>
      <c r="J203" s="561"/>
      <c r="K203" s="678"/>
      <c r="L203" s="678"/>
      <c r="M203" s="678"/>
      <c r="N203" s="678"/>
      <c r="O203" s="151"/>
    </row>
    <row r="204" spans="1:16" s="11" customFormat="1" hidden="1" x14ac:dyDescent="0.2">
      <c r="A204" s="559"/>
      <c r="B204" s="501" t="s">
        <v>60</v>
      </c>
      <c r="C204" s="479" t="s">
        <v>9</v>
      </c>
      <c r="D204" s="560" t="s">
        <v>87</v>
      </c>
      <c r="E204" s="560" t="s">
        <v>87</v>
      </c>
      <c r="F204" s="297" t="s">
        <v>1</v>
      </c>
      <c r="G204" s="328">
        <v>1224615.8</v>
      </c>
      <c r="H204" s="303">
        <v>1517155.8</v>
      </c>
      <c r="I204" s="328">
        <f t="shared" si="3"/>
        <v>292540</v>
      </c>
      <c r="J204" s="561"/>
      <c r="K204" s="678"/>
      <c r="L204" s="678"/>
      <c r="M204" s="678"/>
      <c r="N204" s="678"/>
      <c r="O204" s="151"/>
    </row>
    <row r="205" spans="1:16" s="11" customFormat="1" hidden="1" x14ac:dyDescent="0.2">
      <c r="A205" s="559"/>
      <c r="B205" s="501" t="s">
        <v>60</v>
      </c>
      <c r="C205" s="479" t="s">
        <v>9</v>
      </c>
      <c r="D205" s="560"/>
      <c r="E205" s="560"/>
      <c r="F205" s="297" t="s">
        <v>2</v>
      </c>
      <c r="G205" s="328">
        <v>1212533</v>
      </c>
      <c r="H205" s="303">
        <v>1505073</v>
      </c>
      <c r="I205" s="328">
        <f t="shared" si="3"/>
        <v>292540</v>
      </c>
      <c r="J205" s="561"/>
      <c r="K205" s="678"/>
      <c r="L205" s="678"/>
      <c r="M205" s="678"/>
      <c r="N205" s="678"/>
      <c r="O205" s="151"/>
    </row>
    <row r="206" spans="1:16" s="11" customFormat="1" hidden="1" x14ac:dyDescent="0.2">
      <c r="A206" s="559"/>
      <c r="B206" s="501" t="s">
        <v>60</v>
      </c>
      <c r="C206" s="479" t="s">
        <v>9</v>
      </c>
      <c r="D206" s="560"/>
      <c r="E206" s="560"/>
      <c r="F206" s="297" t="s">
        <v>3</v>
      </c>
      <c r="G206" s="328">
        <v>12082.8</v>
      </c>
      <c r="H206" s="303">
        <v>12082.8</v>
      </c>
      <c r="I206" s="328">
        <f t="shared" si="3"/>
        <v>0</v>
      </c>
      <c r="J206" s="561"/>
      <c r="K206" s="678"/>
      <c r="L206" s="678"/>
      <c r="M206" s="678"/>
      <c r="N206" s="678"/>
      <c r="O206" s="151"/>
    </row>
    <row r="207" spans="1:16" hidden="1" x14ac:dyDescent="0.2">
      <c r="A207" s="490" t="s">
        <v>137</v>
      </c>
      <c r="B207" s="501" t="s">
        <v>254</v>
      </c>
      <c r="C207" s="492" t="s">
        <v>7</v>
      </c>
      <c r="D207" s="502" t="s">
        <v>87</v>
      </c>
      <c r="E207" s="502" t="s">
        <v>87</v>
      </c>
      <c r="F207" s="297" t="s">
        <v>1</v>
      </c>
      <c r="G207" s="328">
        <v>2025235.9</v>
      </c>
      <c r="H207" s="303">
        <f>H208+H209</f>
        <v>2331205.2999999993</v>
      </c>
      <c r="I207" s="328">
        <f t="shared" si="3"/>
        <v>305969.39999999944</v>
      </c>
      <c r="J207" s="489" t="s">
        <v>90</v>
      </c>
      <c r="K207" s="674" t="s">
        <v>90</v>
      </c>
      <c r="L207" s="674" t="s">
        <v>90</v>
      </c>
      <c r="M207" s="674" t="s">
        <v>90</v>
      </c>
      <c r="N207" s="674" t="s">
        <v>90</v>
      </c>
      <c r="P207" s="11"/>
    </row>
    <row r="208" spans="1:16" hidden="1" x14ac:dyDescent="0.2">
      <c r="A208" s="490"/>
      <c r="B208" s="501" t="s">
        <v>61</v>
      </c>
      <c r="C208" s="492" t="s">
        <v>7</v>
      </c>
      <c r="D208" s="502"/>
      <c r="E208" s="502"/>
      <c r="F208" s="292" t="s">
        <v>2</v>
      </c>
      <c r="G208" s="323">
        <v>2021525.0999999999</v>
      </c>
      <c r="H208" s="301">
        <v>2327494.4999999995</v>
      </c>
      <c r="I208" s="328">
        <f t="shared" si="3"/>
        <v>305969.39999999967</v>
      </c>
      <c r="J208" s="489"/>
      <c r="K208" s="674"/>
      <c r="L208" s="674"/>
      <c r="M208" s="674"/>
      <c r="N208" s="674"/>
      <c r="P208" s="11"/>
    </row>
    <row r="209" spans="1:20" hidden="1" x14ac:dyDescent="0.2">
      <c r="A209" s="490"/>
      <c r="B209" s="501" t="s">
        <v>61</v>
      </c>
      <c r="C209" s="492" t="s">
        <v>7</v>
      </c>
      <c r="D209" s="502"/>
      <c r="E209" s="502"/>
      <c r="F209" s="292" t="s">
        <v>3</v>
      </c>
      <c r="G209" s="323">
        <v>3710.8</v>
      </c>
      <c r="H209" s="301">
        <v>3710.8</v>
      </c>
      <c r="I209" s="328">
        <f t="shared" si="3"/>
        <v>0</v>
      </c>
      <c r="J209" s="489"/>
      <c r="K209" s="674"/>
      <c r="L209" s="674"/>
      <c r="M209" s="674"/>
      <c r="N209" s="674"/>
      <c r="P209" s="11"/>
    </row>
    <row r="210" spans="1:20" ht="18.75" hidden="1" x14ac:dyDescent="0.2">
      <c r="A210" s="490" t="s">
        <v>138</v>
      </c>
      <c r="B210" s="491" t="s">
        <v>212</v>
      </c>
      <c r="C210" s="492" t="s">
        <v>7</v>
      </c>
      <c r="D210" s="493" t="s">
        <v>88</v>
      </c>
      <c r="E210" s="493" t="s">
        <v>89</v>
      </c>
      <c r="F210" s="297" t="s">
        <v>1</v>
      </c>
      <c r="G210" s="328">
        <v>269804.5</v>
      </c>
      <c r="H210" s="326">
        <v>291714.8</v>
      </c>
      <c r="I210" s="328">
        <f t="shared" si="3"/>
        <v>21910.299999999988</v>
      </c>
      <c r="J210" s="5" t="s">
        <v>345</v>
      </c>
      <c r="K210" s="331">
        <v>47000</v>
      </c>
      <c r="L210" s="311"/>
      <c r="M210" s="337"/>
      <c r="N210" s="311" t="s">
        <v>572</v>
      </c>
      <c r="O210" s="749"/>
      <c r="P210" s="750"/>
      <c r="Q210" s="750"/>
    </row>
    <row r="211" spans="1:20" ht="38.25" hidden="1" x14ac:dyDescent="0.2">
      <c r="A211" s="490"/>
      <c r="B211" s="491" t="s">
        <v>62</v>
      </c>
      <c r="C211" s="492" t="s">
        <v>7</v>
      </c>
      <c r="D211" s="494"/>
      <c r="E211" s="494"/>
      <c r="F211" s="292" t="s">
        <v>2</v>
      </c>
      <c r="G211" s="323">
        <v>269804.5</v>
      </c>
      <c r="H211" s="323">
        <v>291714.8</v>
      </c>
      <c r="I211" s="328">
        <f t="shared" ref="I211:I274" si="4">H211-G211</f>
        <v>21910.299999999988</v>
      </c>
      <c r="J211" s="271" t="s">
        <v>346</v>
      </c>
      <c r="K211" s="310">
        <v>0</v>
      </c>
      <c r="L211" s="310">
        <v>0</v>
      </c>
      <c r="M211" s="338"/>
      <c r="N211" s="310" t="s">
        <v>569</v>
      </c>
    </row>
    <row r="212" spans="1:20" ht="38.25" hidden="1" x14ac:dyDescent="0.2">
      <c r="A212" s="490" t="s">
        <v>139</v>
      </c>
      <c r="B212" s="504" t="s">
        <v>213</v>
      </c>
      <c r="C212" s="763" t="s">
        <v>7</v>
      </c>
      <c r="D212" s="743" t="s">
        <v>88</v>
      </c>
      <c r="E212" s="743" t="s">
        <v>89</v>
      </c>
      <c r="F212" s="297" t="s">
        <v>1</v>
      </c>
      <c r="G212" s="328">
        <v>65489.4</v>
      </c>
      <c r="H212" s="328">
        <v>67324.399999999994</v>
      </c>
      <c r="I212" s="328">
        <f t="shared" si="4"/>
        <v>1834.9999999999927</v>
      </c>
      <c r="J212" s="271" t="s">
        <v>347</v>
      </c>
      <c r="K212" s="310">
        <v>1</v>
      </c>
      <c r="L212" s="310">
        <v>1</v>
      </c>
      <c r="M212" s="310"/>
      <c r="N212" s="679" t="s">
        <v>589</v>
      </c>
    </row>
    <row r="213" spans="1:20" ht="68.25" hidden="1" customHeight="1" x14ac:dyDescent="0.2">
      <c r="A213" s="490"/>
      <c r="B213" s="504" t="s">
        <v>63</v>
      </c>
      <c r="C213" s="763" t="s">
        <v>7</v>
      </c>
      <c r="D213" s="744"/>
      <c r="E213" s="744"/>
      <c r="F213" s="292" t="s">
        <v>2</v>
      </c>
      <c r="G213" s="323">
        <v>65489.4</v>
      </c>
      <c r="H213" s="323">
        <v>67324.399999999994</v>
      </c>
      <c r="I213" s="328">
        <f t="shared" si="4"/>
        <v>1834.9999999999927</v>
      </c>
      <c r="J213" s="271" t="s">
        <v>166</v>
      </c>
      <c r="K213" s="310">
        <v>100</v>
      </c>
      <c r="L213" s="310">
        <v>100</v>
      </c>
      <c r="M213" s="310"/>
      <c r="N213" s="680"/>
    </row>
    <row r="214" spans="1:20" s="21" customFormat="1" ht="206.25" hidden="1" x14ac:dyDescent="0.2">
      <c r="A214" s="490" t="s">
        <v>140</v>
      </c>
      <c r="B214" s="741" t="s">
        <v>470</v>
      </c>
      <c r="C214" s="763" t="s">
        <v>7</v>
      </c>
      <c r="D214" s="743" t="s">
        <v>476</v>
      </c>
      <c r="E214" s="743" t="s">
        <v>89</v>
      </c>
      <c r="F214" s="297" t="s">
        <v>1</v>
      </c>
      <c r="G214" s="328">
        <v>305575</v>
      </c>
      <c r="H214" s="326">
        <v>305575</v>
      </c>
      <c r="I214" s="328">
        <f t="shared" si="4"/>
        <v>0</v>
      </c>
      <c r="J214" s="267" t="s">
        <v>483</v>
      </c>
      <c r="K214" s="310">
        <v>30536</v>
      </c>
      <c r="L214" s="310">
        <v>30536</v>
      </c>
      <c r="M214" s="310" t="s">
        <v>606</v>
      </c>
      <c r="N214" s="679" t="s">
        <v>607</v>
      </c>
      <c r="O214" s="151"/>
      <c r="P214" s="1"/>
      <c r="Q214" s="1"/>
      <c r="R214" s="1"/>
      <c r="S214" s="1"/>
      <c r="T214" s="1"/>
    </row>
    <row r="215" spans="1:20" s="21" customFormat="1" ht="51" hidden="1" customHeight="1" x14ac:dyDescent="0.2">
      <c r="A215" s="529"/>
      <c r="B215" s="764"/>
      <c r="C215" s="765" t="s">
        <v>7</v>
      </c>
      <c r="D215" s="744"/>
      <c r="E215" s="744"/>
      <c r="F215" s="295" t="s">
        <v>2</v>
      </c>
      <c r="G215" s="320">
        <v>305575</v>
      </c>
      <c r="H215" s="320">
        <v>305575</v>
      </c>
      <c r="I215" s="328">
        <f t="shared" si="4"/>
        <v>0</v>
      </c>
      <c r="J215" s="325" t="s">
        <v>484</v>
      </c>
      <c r="K215" s="312">
        <v>100</v>
      </c>
      <c r="L215" s="310">
        <v>100</v>
      </c>
      <c r="M215" s="310"/>
      <c r="N215" s="680"/>
      <c r="O215" s="151"/>
      <c r="P215" s="1"/>
      <c r="Q215" s="1"/>
      <c r="R215" s="1"/>
      <c r="S215" s="1"/>
      <c r="T215" s="1"/>
    </row>
    <row r="216" spans="1:20" s="21" customFormat="1" ht="51" hidden="1" customHeight="1" x14ac:dyDescent="0.2">
      <c r="A216" s="490" t="s">
        <v>141</v>
      </c>
      <c r="B216" s="741" t="s">
        <v>532</v>
      </c>
      <c r="C216" s="507" t="s">
        <v>7</v>
      </c>
      <c r="D216" s="822"/>
      <c r="E216" s="743" t="s">
        <v>89</v>
      </c>
      <c r="F216" s="297" t="s">
        <v>1</v>
      </c>
      <c r="G216" s="328">
        <v>0</v>
      </c>
      <c r="H216" s="212">
        <f>H217</f>
        <v>14068</v>
      </c>
      <c r="I216" s="328">
        <f t="shared" si="4"/>
        <v>14068</v>
      </c>
      <c r="J216" s="244" t="s">
        <v>609</v>
      </c>
      <c r="K216" s="259" t="s">
        <v>614</v>
      </c>
      <c r="L216" s="259" t="s">
        <v>615</v>
      </c>
      <c r="M216" s="259" t="s">
        <v>459</v>
      </c>
      <c r="N216" s="846" t="s">
        <v>608</v>
      </c>
      <c r="O216" s="151"/>
      <c r="P216" s="1"/>
      <c r="Q216" s="1"/>
      <c r="R216" s="1"/>
      <c r="S216" s="1"/>
      <c r="T216" s="1"/>
    </row>
    <row r="217" spans="1:20" s="21" customFormat="1" ht="51" hidden="1" customHeight="1" x14ac:dyDescent="0.2">
      <c r="A217" s="490"/>
      <c r="B217" s="742"/>
      <c r="C217" s="509"/>
      <c r="D217" s="822"/>
      <c r="E217" s="744"/>
      <c r="F217" s="292" t="s">
        <v>2</v>
      </c>
      <c r="G217" s="323">
        <v>0</v>
      </c>
      <c r="H217" s="210">
        <f>'[3]Приложение 9 '!$E$374</f>
        <v>14068</v>
      </c>
      <c r="I217" s="328">
        <f t="shared" si="4"/>
        <v>14068</v>
      </c>
      <c r="J217" s="245" t="s">
        <v>610</v>
      </c>
      <c r="K217" s="259" t="s">
        <v>614</v>
      </c>
      <c r="L217" s="259" t="s">
        <v>615</v>
      </c>
      <c r="M217" s="259" t="s">
        <v>459</v>
      </c>
      <c r="N217" s="847"/>
      <c r="O217" s="151"/>
      <c r="P217" s="1"/>
      <c r="Q217" s="1"/>
      <c r="R217" s="1"/>
      <c r="S217" s="1"/>
      <c r="T217" s="1"/>
    </row>
    <row r="218" spans="1:20" ht="158.25" hidden="1" customHeight="1" x14ac:dyDescent="0.2">
      <c r="A218" s="490" t="s">
        <v>142</v>
      </c>
      <c r="B218" s="491" t="s">
        <v>214</v>
      </c>
      <c r="C218" s="492" t="s">
        <v>7</v>
      </c>
      <c r="D218" s="493" t="s">
        <v>88</v>
      </c>
      <c r="E218" s="493" t="s">
        <v>89</v>
      </c>
      <c r="F218" s="297" t="s">
        <v>1</v>
      </c>
      <c r="G218" s="328">
        <v>543856.69999999995</v>
      </c>
      <c r="H218" s="326">
        <v>599856.69999999995</v>
      </c>
      <c r="I218" s="328">
        <f t="shared" si="4"/>
        <v>56000</v>
      </c>
      <c r="J218" s="267" t="s">
        <v>348</v>
      </c>
      <c r="K218" s="310">
        <v>97</v>
      </c>
      <c r="L218" s="310">
        <v>63</v>
      </c>
      <c r="M218" s="679" t="s">
        <v>643</v>
      </c>
      <c r="N218" s="840" t="s">
        <v>584</v>
      </c>
    </row>
    <row r="219" spans="1:20" ht="51" hidden="1" customHeight="1" x14ac:dyDescent="0.2">
      <c r="A219" s="490"/>
      <c r="B219" s="491" t="s">
        <v>64</v>
      </c>
      <c r="C219" s="492" t="s">
        <v>7</v>
      </c>
      <c r="D219" s="494"/>
      <c r="E219" s="494"/>
      <c r="F219" s="292" t="s">
        <v>2</v>
      </c>
      <c r="G219" s="323">
        <v>543856.69999999995</v>
      </c>
      <c r="H219" s="323">
        <v>599856.69999999995</v>
      </c>
      <c r="I219" s="328">
        <f t="shared" si="4"/>
        <v>56000</v>
      </c>
      <c r="J219" s="271" t="s">
        <v>349</v>
      </c>
      <c r="K219" s="310">
        <v>100</v>
      </c>
      <c r="L219" s="272">
        <f>L218/K218</f>
        <v>0.64948453608247425</v>
      </c>
      <c r="M219" s="680"/>
      <c r="N219" s="842"/>
    </row>
    <row r="220" spans="1:20" ht="45" hidden="1" customHeight="1" x14ac:dyDescent="0.2">
      <c r="A220" s="490" t="s">
        <v>143</v>
      </c>
      <c r="B220" s="491" t="s">
        <v>215</v>
      </c>
      <c r="C220" s="492" t="s">
        <v>7</v>
      </c>
      <c r="D220" s="493" t="s">
        <v>88</v>
      </c>
      <c r="E220" s="493" t="s">
        <v>89</v>
      </c>
      <c r="F220" s="297" t="s">
        <v>1</v>
      </c>
      <c r="G220" s="328">
        <v>571545.99999999988</v>
      </c>
      <c r="H220" s="326">
        <v>752571.69999999984</v>
      </c>
      <c r="I220" s="328">
        <f t="shared" si="4"/>
        <v>181025.69999999995</v>
      </c>
      <c r="J220" s="267" t="s">
        <v>350</v>
      </c>
      <c r="K220" s="312">
        <v>61</v>
      </c>
      <c r="L220" s="312" t="s">
        <v>672</v>
      </c>
      <c r="M220" s="310"/>
      <c r="N220" s="679" t="s">
        <v>587</v>
      </c>
      <c r="O220" s="539"/>
      <c r="P220" s="540"/>
      <c r="Q220" s="540"/>
    </row>
    <row r="221" spans="1:20" ht="45" hidden="1" customHeight="1" x14ac:dyDescent="0.2">
      <c r="A221" s="490"/>
      <c r="B221" s="491" t="s">
        <v>65</v>
      </c>
      <c r="C221" s="492" t="s">
        <v>7</v>
      </c>
      <c r="D221" s="494"/>
      <c r="E221" s="494"/>
      <c r="F221" s="292" t="s">
        <v>2</v>
      </c>
      <c r="G221" s="323">
        <v>571545.99999999988</v>
      </c>
      <c r="H221" s="323">
        <v>752571.69999999984</v>
      </c>
      <c r="I221" s="328">
        <f t="shared" si="4"/>
        <v>181025.69999999995</v>
      </c>
      <c r="J221" s="271" t="s">
        <v>351</v>
      </c>
      <c r="K221" s="310">
        <v>9</v>
      </c>
      <c r="L221" s="310" t="s">
        <v>673</v>
      </c>
      <c r="M221" s="310"/>
      <c r="N221" s="680"/>
    </row>
    <row r="222" spans="1:20" ht="42" hidden="1" customHeight="1" x14ac:dyDescent="0.2">
      <c r="A222" s="490" t="s">
        <v>144</v>
      </c>
      <c r="B222" s="491" t="s">
        <v>216</v>
      </c>
      <c r="C222" s="492" t="s">
        <v>7</v>
      </c>
      <c r="D222" s="493" t="s">
        <v>88</v>
      </c>
      <c r="E222" s="493" t="s">
        <v>89</v>
      </c>
      <c r="F222" s="297" t="s">
        <v>1</v>
      </c>
      <c r="G222" s="328">
        <v>6578.9</v>
      </c>
      <c r="H222" s="302">
        <v>9665.4</v>
      </c>
      <c r="I222" s="328">
        <f t="shared" si="4"/>
        <v>3086.5</v>
      </c>
      <c r="J222" s="267" t="s">
        <v>352</v>
      </c>
      <c r="K222" s="312">
        <v>250</v>
      </c>
      <c r="L222" s="312">
        <v>216</v>
      </c>
      <c r="M222" s="310"/>
      <c r="N222" s="679" t="s">
        <v>591</v>
      </c>
    </row>
    <row r="223" spans="1:20" ht="42" hidden="1" customHeight="1" x14ac:dyDescent="0.2">
      <c r="A223" s="490"/>
      <c r="B223" s="491" t="s">
        <v>66</v>
      </c>
      <c r="C223" s="492" t="s">
        <v>7</v>
      </c>
      <c r="D223" s="494"/>
      <c r="E223" s="494"/>
      <c r="F223" s="292" t="s">
        <v>2</v>
      </c>
      <c r="G223" s="323">
        <v>6578.9</v>
      </c>
      <c r="H223" s="301">
        <v>9665.4</v>
      </c>
      <c r="I223" s="328">
        <f t="shared" si="4"/>
        <v>3086.5</v>
      </c>
      <c r="J223" s="271" t="s">
        <v>353</v>
      </c>
      <c r="K223" s="310">
        <v>100</v>
      </c>
      <c r="L223" s="272">
        <f>L222/K222</f>
        <v>0.86399999999999999</v>
      </c>
      <c r="M223" s="310"/>
      <c r="N223" s="680"/>
    </row>
    <row r="224" spans="1:20" ht="37.5" hidden="1" customHeight="1" x14ac:dyDescent="0.3">
      <c r="A224" s="490" t="s">
        <v>145</v>
      </c>
      <c r="B224" s="491" t="s">
        <v>217</v>
      </c>
      <c r="C224" s="492" t="s">
        <v>7</v>
      </c>
      <c r="D224" s="493" t="s">
        <v>88</v>
      </c>
      <c r="E224" s="493" t="s">
        <v>89</v>
      </c>
      <c r="F224" s="297" t="s">
        <v>1</v>
      </c>
      <c r="G224" s="328">
        <v>92174</v>
      </c>
      <c r="H224" s="328">
        <f>H225</f>
        <v>89966.599999999991</v>
      </c>
      <c r="I224" s="328">
        <f t="shared" si="4"/>
        <v>-2207.4000000000087</v>
      </c>
      <c r="J224" s="3" t="s">
        <v>426</v>
      </c>
      <c r="K224" s="311">
        <v>6994</v>
      </c>
      <c r="L224" s="311"/>
      <c r="M224" s="260"/>
      <c r="N224" s="840" t="s">
        <v>572</v>
      </c>
    </row>
    <row r="225" spans="1:14" ht="33.75" hidden="1" customHeight="1" x14ac:dyDescent="0.2">
      <c r="A225" s="490"/>
      <c r="B225" s="491" t="s">
        <v>67</v>
      </c>
      <c r="C225" s="492" t="s">
        <v>7</v>
      </c>
      <c r="D225" s="494"/>
      <c r="E225" s="494"/>
      <c r="F225" s="496" t="s">
        <v>2</v>
      </c>
      <c r="G225" s="724">
        <v>92174</v>
      </c>
      <c r="H225" s="728">
        <v>89966.599999999991</v>
      </c>
      <c r="I225" s="328">
        <f t="shared" si="4"/>
        <v>-2207.4000000000087</v>
      </c>
      <c r="J225" s="299" t="s">
        <v>226</v>
      </c>
      <c r="K225" s="309">
        <v>1400</v>
      </c>
      <c r="L225" s="309"/>
      <c r="M225" s="309"/>
      <c r="N225" s="842"/>
    </row>
    <row r="226" spans="1:14" ht="18.75" hidden="1" customHeight="1" x14ac:dyDescent="0.2">
      <c r="A226" s="490"/>
      <c r="B226" s="491" t="s">
        <v>67</v>
      </c>
      <c r="C226" s="492" t="s">
        <v>7</v>
      </c>
      <c r="D226" s="494"/>
      <c r="E226" s="494"/>
      <c r="F226" s="512"/>
      <c r="G226" s="724"/>
      <c r="H226" s="845"/>
      <c r="I226" s="328">
        <f t="shared" si="4"/>
        <v>0</v>
      </c>
      <c r="J226" s="726" t="s">
        <v>354</v>
      </c>
      <c r="K226" s="679">
        <v>98</v>
      </c>
      <c r="L226" s="679">
        <v>98</v>
      </c>
      <c r="M226" s="679"/>
      <c r="N226" s="679" t="s">
        <v>569</v>
      </c>
    </row>
    <row r="227" spans="1:14" ht="15" hidden="1" customHeight="1" x14ac:dyDescent="0.2">
      <c r="A227" s="490"/>
      <c r="B227" s="491" t="s">
        <v>67</v>
      </c>
      <c r="C227" s="492" t="s">
        <v>7</v>
      </c>
      <c r="D227" s="495"/>
      <c r="E227" s="495"/>
      <c r="F227" s="497"/>
      <c r="G227" s="724"/>
      <c r="H227" s="729"/>
      <c r="I227" s="328">
        <f t="shared" si="4"/>
        <v>0</v>
      </c>
      <c r="J227" s="727"/>
      <c r="K227" s="680"/>
      <c r="L227" s="680"/>
      <c r="M227" s="680"/>
      <c r="N227" s="680"/>
    </row>
    <row r="228" spans="1:14" ht="17.25" hidden="1" customHeight="1" x14ac:dyDescent="0.2">
      <c r="A228" s="490" t="s">
        <v>146</v>
      </c>
      <c r="B228" s="491" t="s">
        <v>218</v>
      </c>
      <c r="C228" s="492" t="s">
        <v>7</v>
      </c>
      <c r="D228" s="493" t="s">
        <v>88</v>
      </c>
      <c r="E228" s="493" t="s">
        <v>89</v>
      </c>
      <c r="F228" s="297" t="s">
        <v>1</v>
      </c>
      <c r="G228" s="328">
        <v>3710.8</v>
      </c>
      <c r="H228" s="328">
        <v>3710.8</v>
      </c>
      <c r="I228" s="328">
        <f t="shared" si="4"/>
        <v>0</v>
      </c>
      <c r="J228" s="505" t="s">
        <v>167</v>
      </c>
      <c r="K228" s="839">
        <v>377</v>
      </c>
      <c r="L228" s="839"/>
      <c r="M228" s="839"/>
      <c r="N228" s="840" t="s">
        <v>592</v>
      </c>
    </row>
    <row r="229" spans="1:14" hidden="1" x14ac:dyDescent="0.2">
      <c r="A229" s="490"/>
      <c r="B229" s="491" t="s">
        <v>68</v>
      </c>
      <c r="C229" s="492" t="s">
        <v>7</v>
      </c>
      <c r="D229" s="494"/>
      <c r="E229" s="494"/>
      <c r="F229" s="292" t="s">
        <v>2</v>
      </c>
      <c r="G229" s="323">
        <v>0</v>
      </c>
      <c r="H229" s="323">
        <v>0</v>
      </c>
      <c r="I229" s="328">
        <f t="shared" si="4"/>
        <v>0</v>
      </c>
      <c r="J229" s="506"/>
      <c r="K229" s="839"/>
      <c r="L229" s="839"/>
      <c r="M229" s="839"/>
      <c r="N229" s="841"/>
    </row>
    <row r="230" spans="1:14" ht="25.5" hidden="1" x14ac:dyDescent="0.2">
      <c r="A230" s="490"/>
      <c r="B230" s="491" t="s">
        <v>68</v>
      </c>
      <c r="C230" s="492" t="s">
        <v>7</v>
      </c>
      <c r="D230" s="494"/>
      <c r="E230" s="494"/>
      <c r="F230" s="292" t="s">
        <v>3</v>
      </c>
      <c r="G230" s="323">
        <v>3710.8</v>
      </c>
      <c r="H230" s="320">
        <v>3710.8</v>
      </c>
      <c r="I230" s="328">
        <f t="shared" si="4"/>
        <v>0</v>
      </c>
      <c r="J230" s="5" t="s">
        <v>355</v>
      </c>
      <c r="K230" s="311">
        <v>0</v>
      </c>
      <c r="L230" s="311"/>
      <c r="M230" s="311"/>
      <c r="N230" s="842"/>
    </row>
    <row r="231" spans="1:14" ht="38.25" hidden="1" x14ac:dyDescent="0.2">
      <c r="A231" s="490" t="s">
        <v>557</v>
      </c>
      <c r="B231" s="491" t="s">
        <v>219</v>
      </c>
      <c r="C231" s="492" t="s">
        <v>7</v>
      </c>
      <c r="D231" s="493" t="s">
        <v>88</v>
      </c>
      <c r="E231" s="493" t="s">
        <v>89</v>
      </c>
      <c r="F231" s="297" t="s">
        <v>1</v>
      </c>
      <c r="G231" s="328">
        <v>159550.6</v>
      </c>
      <c r="H231" s="326">
        <v>161471.4</v>
      </c>
      <c r="I231" s="328">
        <f t="shared" si="4"/>
        <v>1920.7999999999884</v>
      </c>
      <c r="J231" s="267" t="s">
        <v>356</v>
      </c>
      <c r="K231" s="312">
        <v>58</v>
      </c>
      <c r="L231" s="312">
        <v>58</v>
      </c>
      <c r="M231" s="312"/>
      <c r="N231" s="312" t="s">
        <v>593</v>
      </c>
    </row>
    <row r="232" spans="1:14" ht="38.25" hidden="1" x14ac:dyDescent="0.2">
      <c r="A232" s="490"/>
      <c r="B232" s="491" t="s">
        <v>69</v>
      </c>
      <c r="C232" s="492" t="s">
        <v>7</v>
      </c>
      <c r="D232" s="494"/>
      <c r="E232" s="494"/>
      <c r="F232" s="292" t="s">
        <v>2</v>
      </c>
      <c r="G232" s="323">
        <v>159550.6</v>
      </c>
      <c r="H232" s="320">
        <v>161471.4</v>
      </c>
      <c r="I232" s="328">
        <f t="shared" si="4"/>
        <v>1920.7999999999884</v>
      </c>
      <c r="J232" s="267" t="s">
        <v>357</v>
      </c>
      <c r="K232" s="312">
        <v>5</v>
      </c>
      <c r="L232" s="285">
        <v>5.8</v>
      </c>
      <c r="M232" s="312"/>
      <c r="N232" s="312" t="s">
        <v>612</v>
      </c>
    </row>
    <row r="233" spans="1:14" ht="37.5" hidden="1" x14ac:dyDescent="0.2">
      <c r="A233" s="490" t="s">
        <v>444</v>
      </c>
      <c r="B233" s="491" t="s">
        <v>220</v>
      </c>
      <c r="C233" s="492" t="s">
        <v>7</v>
      </c>
      <c r="D233" s="493" t="s">
        <v>88</v>
      </c>
      <c r="E233" s="493" t="s">
        <v>89</v>
      </c>
      <c r="F233" s="297" t="s">
        <v>1</v>
      </c>
      <c r="G233" s="328">
        <v>3750</v>
      </c>
      <c r="H233" s="320">
        <v>3750</v>
      </c>
      <c r="I233" s="328">
        <f t="shared" si="4"/>
        <v>0</v>
      </c>
      <c r="J233" s="267" t="s">
        <v>352</v>
      </c>
      <c r="K233" s="312">
        <v>150</v>
      </c>
      <c r="L233" s="312">
        <v>15</v>
      </c>
      <c r="M233" s="312" t="s">
        <v>617</v>
      </c>
      <c r="N233" s="679" t="s">
        <v>591</v>
      </c>
    </row>
    <row r="234" spans="1:14" ht="25.5" hidden="1" x14ac:dyDescent="0.2">
      <c r="A234" s="490"/>
      <c r="B234" s="491" t="s">
        <v>70</v>
      </c>
      <c r="C234" s="492" t="s">
        <v>7</v>
      </c>
      <c r="D234" s="494"/>
      <c r="E234" s="494"/>
      <c r="F234" s="292" t="s">
        <v>2</v>
      </c>
      <c r="G234" s="323">
        <v>3750</v>
      </c>
      <c r="H234" s="323">
        <v>3750</v>
      </c>
      <c r="I234" s="328">
        <f t="shared" si="4"/>
        <v>0</v>
      </c>
      <c r="J234" s="271" t="s">
        <v>353</v>
      </c>
      <c r="K234" s="310">
        <v>100</v>
      </c>
      <c r="L234" s="272">
        <f>L233/K233</f>
        <v>0.1</v>
      </c>
      <c r="M234" s="310"/>
      <c r="N234" s="680"/>
    </row>
    <row r="235" spans="1:14" ht="56.25" hidden="1" x14ac:dyDescent="0.2">
      <c r="A235" s="490" t="s">
        <v>558</v>
      </c>
      <c r="B235" s="565" t="s">
        <v>337</v>
      </c>
      <c r="C235" s="492" t="s">
        <v>7</v>
      </c>
      <c r="D235" s="731" t="s">
        <v>88</v>
      </c>
      <c r="E235" s="731" t="s">
        <v>89</v>
      </c>
      <c r="F235" s="297" t="s">
        <v>1</v>
      </c>
      <c r="G235" s="328">
        <v>3200</v>
      </c>
      <c r="H235" s="326">
        <v>3200</v>
      </c>
      <c r="I235" s="328">
        <f t="shared" si="4"/>
        <v>0</v>
      </c>
      <c r="J235" s="267" t="s">
        <v>358</v>
      </c>
      <c r="K235" s="313">
        <v>54</v>
      </c>
      <c r="L235" s="313" t="s">
        <v>565</v>
      </c>
      <c r="M235" s="685"/>
      <c r="N235" s="685" t="s">
        <v>613</v>
      </c>
    </row>
    <row r="236" spans="1:14" ht="63.75" hidden="1" x14ac:dyDescent="0.2">
      <c r="A236" s="529"/>
      <c r="B236" s="566"/>
      <c r="C236" s="762" t="s">
        <v>7</v>
      </c>
      <c r="D236" s="731"/>
      <c r="E236" s="731"/>
      <c r="F236" s="295" t="s">
        <v>2</v>
      </c>
      <c r="G236" s="320">
        <v>3200</v>
      </c>
      <c r="H236" s="320">
        <v>3200</v>
      </c>
      <c r="I236" s="328">
        <f t="shared" si="4"/>
        <v>0</v>
      </c>
      <c r="J236" s="267" t="s">
        <v>359</v>
      </c>
      <c r="K236" s="313">
        <v>38</v>
      </c>
      <c r="L236" s="313" t="s">
        <v>565</v>
      </c>
      <c r="M236" s="686"/>
      <c r="N236" s="686"/>
    </row>
    <row r="237" spans="1:14" ht="25.5" hidden="1" x14ac:dyDescent="0.2">
      <c r="A237" s="490" t="s">
        <v>556</v>
      </c>
      <c r="B237" s="504" t="s">
        <v>536</v>
      </c>
      <c r="C237" s="507" t="s">
        <v>7</v>
      </c>
      <c r="D237" s="732" t="s">
        <v>667</v>
      </c>
      <c r="E237" s="731" t="s">
        <v>89</v>
      </c>
      <c r="F237" s="297" t="s">
        <v>1</v>
      </c>
      <c r="G237" s="328">
        <v>0</v>
      </c>
      <c r="H237" s="328">
        <v>5208</v>
      </c>
      <c r="I237" s="328">
        <f t="shared" si="4"/>
        <v>5208</v>
      </c>
      <c r="J237" s="267" t="s">
        <v>662</v>
      </c>
      <c r="K237" s="310">
        <v>400</v>
      </c>
      <c r="L237" s="310">
        <v>0</v>
      </c>
      <c r="M237" s="679" t="s">
        <v>663</v>
      </c>
      <c r="N237" s="685" t="s">
        <v>607</v>
      </c>
    </row>
    <row r="238" spans="1:14" ht="38.25" hidden="1" x14ac:dyDescent="0.2">
      <c r="A238" s="490"/>
      <c r="B238" s="504"/>
      <c r="C238" s="509"/>
      <c r="D238" s="733"/>
      <c r="E238" s="731"/>
      <c r="F238" s="295" t="s">
        <v>2</v>
      </c>
      <c r="G238" s="323">
        <v>0</v>
      </c>
      <c r="H238" s="323">
        <v>5208</v>
      </c>
      <c r="I238" s="328">
        <f t="shared" si="4"/>
        <v>5208</v>
      </c>
      <c r="J238" s="325" t="s">
        <v>664</v>
      </c>
      <c r="K238" s="310">
        <v>100</v>
      </c>
      <c r="L238" s="310">
        <v>0</v>
      </c>
      <c r="M238" s="680"/>
      <c r="N238" s="687"/>
    </row>
    <row r="239" spans="1:14" ht="51" hidden="1" x14ac:dyDescent="0.2">
      <c r="A239" s="490" t="s">
        <v>559</v>
      </c>
      <c r="B239" s="504" t="s">
        <v>537</v>
      </c>
      <c r="C239" s="496" t="s">
        <v>7</v>
      </c>
      <c r="D239" s="732" t="s">
        <v>667</v>
      </c>
      <c r="E239" s="731" t="s">
        <v>89</v>
      </c>
      <c r="F239" s="297" t="s">
        <v>1</v>
      </c>
      <c r="G239" s="328">
        <v>0</v>
      </c>
      <c r="H239" s="328">
        <v>4779.3999999999996</v>
      </c>
      <c r="I239" s="328">
        <f t="shared" si="4"/>
        <v>4779.3999999999996</v>
      </c>
      <c r="J239" s="267" t="s">
        <v>665</v>
      </c>
      <c r="K239" s="310">
        <v>15</v>
      </c>
      <c r="L239" s="310">
        <v>0</v>
      </c>
      <c r="M239" s="679" t="s">
        <v>668</v>
      </c>
      <c r="N239" s="687"/>
    </row>
    <row r="240" spans="1:14" ht="51" hidden="1" x14ac:dyDescent="0.2">
      <c r="A240" s="490"/>
      <c r="B240" s="504"/>
      <c r="C240" s="497"/>
      <c r="D240" s="733"/>
      <c r="E240" s="731"/>
      <c r="F240" s="295" t="s">
        <v>2</v>
      </c>
      <c r="G240" s="323">
        <v>0</v>
      </c>
      <c r="H240" s="323">
        <v>4779.3999999999996</v>
      </c>
      <c r="I240" s="328">
        <f t="shared" si="4"/>
        <v>4779.3999999999996</v>
      </c>
      <c r="J240" s="325" t="s">
        <v>666</v>
      </c>
      <c r="K240" s="310">
        <v>100</v>
      </c>
      <c r="L240" s="310">
        <v>0</v>
      </c>
      <c r="M240" s="680"/>
      <c r="N240" s="686"/>
    </row>
    <row r="241" spans="1:15" hidden="1" x14ac:dyDescent="0.2">
      <c r="A241" s="529" t="s">
        <v>281</v>
      </c>
      <c r="B241" s="569" t="s">
        <v>269</v>
      </c>
      <c r="C241" s="492" t="s">
        <v>7</v>
      </c>
      <c r="D241" s="493" t="s">
        <v>88</v>
      </c>
      <c r="E241" s="493" t="s">
        <v>89</v>
      </c>
      <c r="F241" s="297" t="s">
        <v>1</v>
      </c>
      <c r="G241" s="328">
        <f>G243</f>
        <v>486557.5</v>
      </c>
      <c r="H241" s="328">
        <v>486557.5</v>
      </c>
      <c r="I241" s="328">
        <f t="shared" si="4"/>
        <v>0</v>
      </c>
      <c r="J241" s="489" t="s">
        <v>90</v>
      </c>
      <c r="K241" s="674" t="s">
        <v>90</v>
      </c>
      <c r="L241" s="674" t="s">
        <v>90</v>
      </c>
      <c r="M241" s="674" t="s">
        <v>90</v>
      </c>
      <c r="N241" s="674" t="s">
        <v>90</v>
      </c>
    </row>
    <row r="242" spans="1:15" hidden="1" x14ac:dyDescent="0.2">
      <c r="A242" s="530"/>
      <c r="B242" s="570"/>
      <c r="C242" s="492" t="s">
        <v>7</v>
      </c>
      <c r="D242" s="494"/>
      <c r="E242" s="494"/>
      <c r="F242" s="292" t="s">
        <v>2</v>
      </c>
      <c r="G242" s="323">
        <v>0</v>
      </c>
      <c r="H242" s="323">
        <v>0</v>
      </c>
      <c r="I242" s="328">
        <f t="shared" si="4"/>
        <v>0</v>
      </c>
      <c r="J242" s="489"/>
      <c r="K242" s="674"/>
      <c r="L242" s="674"/>
      <c r="M242" s="674"/>
      <c r="N242" s="674"/>
    </row>
    <row r="243" spans="1:15" hidden="1" x14ac:dyDescent="0.2">
      <c r="A243" s="530"/>
      <c r="B243" s="570"/>
      <c r="C243" s="492" t="s">
        <v>7</v>
      </c>
      <c r="D243" s="494"/>
      <c r="E243" s="494"/>
      <c r="F243" s="292" t="s">
        <v>3</v>
      </c>
      <c r="G243" s="323">
        <v>486557.5</v>
      </c>
      <c r="H243" s="323">
        <v>486557.5</v>
      </c>
      <c r="I243" s="328">
        <f t="shared" si="4"/>
        <v>0</v>
      </c>
      <c r="J243" s="489"/>
      <c r="K243" s="674"/>
      <c r="L243" s="674"/>
      <c r="M243" s="674"/>
      <c r="N243" s="674"/>
    </row>
    <row r="244" spans="1:15" hidden="1" x14ac:dyDescent="0.2">
      <c r="A244" s="529" t="s">
        <v>282</v>
      </c>
      <c r="B244" s="567" t="s">
        <v>329</v>
      </c>
      <c r="C244" s="492" t="s">
        <v>7</v>
      </c>
      <c r="D244" s="493" t="s">
        <v>88</v>
      </c>
      <c r="E244" s="493" t="s">
        <v>89</v>
      </c>
      <c r="F244" s="297" t="s">
        <v>1</v>
      </c>
      <c r="G244" s="328">
        <v>486557.5</v>
      </c>
      <c r="H244" s="328">
        <v>486557.5</v>
      </c>
      <c r="I244" s="328">
        <f t="shared" si="4"/>
        <v>0</v>
      </c>
      <c r="J244" s="726" t="s">
        <v>317</v>
      </c>
      <c r="K244" s="672">
        <v>57</v>
      </c>
      <c r="L244" s="679">
        <v>25</v>
      </c>
      <c r="M244" s="679" t="s">
        <v>644</v>
      </c>
      <c r="N244" s="679" t="s">
        <v>584</v>
      </c>
      <c r="O244" s="749"/>
    </row>
    <row r="245" spans="1:15" hidden="1" x14ac:dyDescent="0.2">
      <c r="A245" s="530"/>
      <c r="B245" s="568"/>
      <c r="C245" s="492" t="s">
        <v>7</v>
      </c>
      <c r="D245" s="494"/>
      <c r="E245" s="494"/>
      <c r="F245" s="292" t="s">
        <v>2</v>
      </c>
      <c r="G245" s="323">
        <v>0</v>
      </c>
      <c r="H245" s="323">
        <v>0</v>
      </c>
      <c r="I245" s="328">
        <f t="shared" si="4"/>
        <v>0</v>
      </c>
      <c r="J245" s="727"/>
      <c r="K245" s="672"/>
      <c r="L245" s="680"/>
      <c r="M245" s="688"/>
      <c r="N245" s="688"/>
      <c r="O245" s="749"/>
    </row>
    <row r="246" spans="1:15" ht="38.25" hidden="1" x14ac:dyDescent="0.2">
      <c r="A246" s="530"/>
      <c r="B246" s="568"/>
      <c r="C246" s="492" t="s">
        <v>7</v>
      </c>
      <c r="D246" s="494"/>
      <c r="E246" s="494"/>
      <c r="F246" s="292" t="s">
        <v>3</v>
      </c>
      <c r="G246" s="323">
        <v>486557.5</v>
      </c>
      <c r="H246" s="320">
        <v>486557.5</v>
      </c>
      <c r="I246" s="328">
        <f t="shared" si="4"/>
        <v>0</v>
      </c>
      <c r="J246" s="267" t="s">
        <v>349</v>
      </c>
      <c r="K246" s="312">
        <v>100</v>
      </c>
      <c r="L246" s="270">
        <f>L244/K244</f>
        <v>0.43859649122807015</v>
      </c>
      <c r="M246" s="680"/>
      <c r="N246" s="680"/>
    </row>
    <row r="247" spans="1:15" hidden="1" x14ac:dyDescent="0.2">
      <c r="A247" s="529" t="s">
        <v>283</v>
      </c>
      <c r="B247" s="569" t="s">
        <v>270</v>
      </c>
      <c r="C247" s="492" t="s">
        <v>7</v>
      </c>
      <c r="D247" s="493" t="s">
        <v>88</v>
      </c>
      <c r="E247" s="493" t="s">
        <v>89</v>
      </c>
      <c r="F247" s="297" t="s">
        <v>1</v>
      </c>
      <c r="G247" s="328">
        <v>202230.7</v>
      </c>
      <c r="H247" s="328">
        <v>202230.7</v>
      </c>
      <c r="I247" s="328">
        <f t="shared" si="4"/>
        <v>0</v>
      </c>
      <c r="J247" s="571" t="s">
        <v>90</v>
      </c>
      <c r="K247" s="712" t="s">
        <v>90</v>
      </c>
      <c r="L247" s="712" t="s">
        <v>90</v>
      </c>
      <c r="M247" s="712" t="s">
        <v>90</v>
      </c>
      <c r="N247" s="712" t="s">
        <v>90</v>
      </c>
    </row>
    <row r="248" spans="1:15" hidden="1" x14ac:dyDescent="0.2">
      <c r="A248" s="530"/>
      <c r="B248" s="570"/>
      <c r="C248" s="492" t="s">
        <v>7</v>
      </c>
      <c r="D248" s="494"/>
      <c r="E248" s="494"/>
      <c r="F248" s="292" t="s">
        <v>2</v>
      </c>
      <c r="G248" s="323">
        <v>7800</v>
      </c>
      <c r="H248" s="210">
        <v>7800</v>
      </c>
      <c r="I248" s="328">
        <f t="shared" si="4"/>
        <v>0</v>
      </c>
      <c r="J248" s="571"/>
      <c r="K248" s="712"/>
      <c r="L248" s="712"/>
      <c r="M248" s="712"/>
      <c r="N248" s="712"/>
    </row>
    <row r="249" spans="1:15" hidden="1" x14ac:dyDescent="0.2">
      <c r="A249" s="530"/>
      <c r="B249" s="570"/>
      <c r="C249" s="492" t="s">
        <v>7</v>
      </c>
      <c r="D249" s="494"/>
      <c r="E249" s="494"/>
      <c r="F249" s="292" t="s">
        <v>3</v>
      </c>
      <c r="G249" s="323">
        <v>194430.7</v>
      </c>
      <c r="H249" s="210">
        <v>194430.7</v>
      </c>
      <c r="I249" s="328">
        <f t="shared" si="4"/>
        <v>0</v>
      </c>
      <c r="J249" s="571"/>
      <c r="K249" s="712"/>
      <c r="L249" s="712"/>
      <c r="M249" s="712"/>
      <c r="N249" s="712"/>
    </row>
    <row r="250" spans="1:15" hidden="1" x14ac:dyDescent="0.2">
      <c r="A250" s="529" t="s">
        <v>293</v>
      </c>
      <c r="B250" s="565" t="s">
        <v>330</v>
      </c>
      <c r="C250" s="492" t="s">
        <v>7</v>
      </c>
      <c r="D250" s="493" t="s">
        <v>88</v>
      </c>
      <c r="E250" s="493" t="s">
        <v>89</v>
      </c>
      <c r="F250" s="297" t="s">
        <v>1</v>
      </c>
      <c r="G250" s="328">
        <v>202230.7</v>
      </c>
      <c r="H250" s="328">
        <v>202230.7</v>
      </c>
      <c r="I250" s="328">
        <f t="shared" si="4"/>
        <v>0</v>
      </c>
      <c r="J250" s="726" t="s">
        <v>317</v>
      </c>
      <c r="K250" s="672">
        <v>19</v>
      </c>
      <c r="L250" s="672">
        <v>16</v>
      </c>
      <c r="M250" s="679" t="s">
        <v>645</v>
      </c>
      <c r="N250" s="679" t="s">
        <v>584</v>
      </c>
      <c r="O250" s="749"/>
    </row>
    <row r="251" spans="1:15" hidden="1" x14ac:dyDescent="0.2">
      <c r="A251" s="530"/>
      <c r="B251" s="566"/>
      <c r="C251" s="492" t="s">
        <v>7</v>
      </c>
      <c r="D251" s="494"/>
      <c r="E251" s="494"/>
      <c r="F251" s="292" t="s">
        <v>2</v>
      </c>
      <c r="G251" s="323">
        <v>7800</v>
      </c>
      <c r="H251" s="210">
        <v>7800</v>
      </c>
      <c r="I251" s="328">
        <f t="shared" si="4"/>
        <v>0</v>
      </c>
      <c r="J251" s="727"/>
      <c r="K251" s="672"/>
      <c r="L251" s="672"/>
      <c r="M251" s="688"/>
      <c r="N251" s="688"/>
      <c r="O251" s="749"/>
    </row>
    <row r="252" spans="1:15" ht="38.25" hidden="1" x14ac:dyDescent="0.2">
      <c r="A252" s="530"/>
      <c r="B252" s="566"/>
      <c r="C252" s="492" t="s">
        <v>7</v>
      </c>
      <c r="D252" s="494"/>
      <c r="E252" s="494"/>
      <c r="F252" s="292" t="s">
        <v>3</v>
      </c>
      <c r="G252" s="323">
        <v>194430.7</v>
      </c>
      <c r="H252" s="210">
        <v>194430.7</v>
      </c>
      <c r="I252" s="328">
        <f t="shared" si="4"/>
        <v>0</v>
      </c>
      <c r="J252" s="267" t="s">
        <v>349</v>
      </c>
      <c r="K252" s="312">
        <v>100</v>
      </c>
      <c r="L252" s="270">
        <f>L250/K250</f>
        <v>0.84210526315789469</v>
      </c>
      <c r="M252" s="680"/>
      <c r="N252" s="680"/>
    </row>
    <row r="253" spans="1:15" hidden="1" x14ac:dyDescent="0.2">
      <c r="A253" s="529" t="s">
        <v>284</v>
      </c>
      <c r="B253" s="482" t="s">
        <v>271</v>
      </c>
      <c r="C253" s="496" t="s">
        <v>0</v>
      </c>
      <c r="D253" s="489" t="s">
        <v>90</v>
      </c>
      <c r="E253" s="489" t="s">
        <v>90</v>
      </c>
      <c r="F253" s="297" t="s">
        <v>1</v>
      </c>
      <c r="G253" s="328">
        <v>146267.79999999999</v>
      </c>
      <c r="H253" s="328">
        <v>146267.79999999999</v>
      </c>
      <c r="I253" s="328">
        <f t="shared" si="4"/>
        <v>0</v>
      </c>
      <c r="J253" s="489" t="s">
        <v>90</v>
      </c>
      <c r="K253" s="674" t="s">
        <v>90</v>
      </c>
      <c r="L253" s="674" t="s">
        <v>90</v>
      </c>
      <c r="M253" s="674" t="s">
        <v>90</v>
      </c>
      <c r="N253" s="674" t="s">
        <v>90</v>
      </c>
    </row>
    <row r="254" spans="1:15" hidden="1" x14ac:dyDescent="0.2">
      <c r="A254" s="530"/>
      <c r="B254" s="483"/>
      <c r="C254" s="512"/>
      <c r="D254" s="489"/>
      <c r="E254" s="489"/>
      <c r="F254" s="292" t="s">
        <v>2</v>
      </c>
      <c r="G254" s="323">
        <v>0</v>
      </c>
      <c r="H254" s="323">
        <v>0</v>
      </c>
      <c r="I254" s="328">
        <f t="shared" si="4"/>
        <v>0</v>
      </c>
      <c r="J254" s="489"/>
      <c r="K254" s="674"/>
      <c r="L254" s="674"/>
      <c r="M254" s="674"/>
      <c r="N254" s="674"/>
    </row>
    <row r="255" spans="1:15" hidden="1" x14ac:dyDescent="0.2">
      <c r="A255" s="530"/>
      <c r="B255" s="483"/>
      <c r="C255" s="512"/>
      <c r="D255" s="489"/>
      <c r="E255" s="489"/>
      <c r="F255" s="292" t="s">
        <v>3</v>
      </c>
      <c r="G255" s="323">
        <v>146267.79999999999</v>
      </c>
      <c r="H255" s="323">
        <v>146267.79999999999</v>
      </c>
      <c r="I255" s="328">
        <f t="shared" si="4"/>
        <v>0</v>
      </c>
      <c r="J255" s="489"/>
      <c r="K255" s="674"/>
      <c r="L255" s="674"/>
      <c r="M255" s="674"/>
      <c r="N255" s="674"/>
    </row>
    <row r="256" spans="1:15" hidden="1" x14ac:dyDescent="0.2">
      <c r="A256" s="530"/>
      <c r="B256" s="483"/>
      <c r="C256" s="496" t="s">
        <v>7</v>
      </c>
      <c r="D256" s="489"/>
      <c r="E256" s="489"/>
      <c r="F256" s="297" t="s">
        <v>1</v>
      </c>
      <c r="G256" s="328">
        <v>134185</v>
      </c>
      <c r="H256" s="328">
        <v>134185</v>
      </c>
      <c r="I256" s="328">
        <f t="shared" si="4"/>
        <v>0</v>
      </c>
      <c r="J256" s="489"/>
      <c r="K256" s="674"/>
      <c r="L256" s="674"/>
      <c r="M256" s="674"/>
      <c r="N256" s="674"/>
    </row>
    <row r="257" spans="1:15" hidden="1" x14ac:dyDescent="0.2">
      <c r="A257" s="530"/>
      <c r="B257" s="483"/>
      <c r="C257" s="512"/>
      <c r="D257" s="489"/>
      <c r="E257" s="489"/>
      <c r="F257" s="292" t="s">
        <v>2</v>
      </c>
      <c r="G257" s="323">
        <v>0</v>
      </c>
      <c r="H257" s="323">
        <f>G257</f>
        <v>0</v>
      </c>
      <c r="I257" s="328">
        <f t="shared" si="4"/>
        <v>0</v>
      </c>
      <c r="J257" s="489"/>
      <c r="K257" s="674"/>
      <c r="L257" s="674"/>
      <c r="M257" s="674"/>
      <c r="N257" s="674"/>
    </row>
    <row r="258" spans="1:15" hidden="1" x14ac:dyDescent="0.2">
      <c r="A258" s="530"/>
      <c r="B258" s="483"/>
      <c r="C258" s="512"/>
      <c r="D258" s="489"/>
      <c r="E258" s="489"/>
      <c r="F258" s="292" t="s">
        <v>3</v>
      </c>
      <c r="G258" s="323">
        <v>134185</v>
      </c>
      <c r="H258" s="323">
        <f>G258</f>
        <v>134185</v>
      </c>
      <c r="I258" s="328">
        <f t="shared" si="4"/>
        <v>0</v>
      </c>
      <c r="J258" s="489"/>
      <c r="K258" s="674"/>
      <c r="L258" s="674"/>
      <c r="M258" s="674"/>
      <c r="N258" s="674"/>
    </row>
    <row r="259" spans="1:15" hidden="1" x14ac:dyDescent="0.2">
      <c r="A259" s="530"/>
      <c r="B259" s="483"/>
      <c r="C259" s="496" t="s">
        <v>9</v>
      </c>
      <c r="D259" s="489"/>
      <c r="E259" s="489"/>
      <c r="F259" s="297" t="s">
        <v>1</v>
      </c>
      <c r="G259" s="328">
        <v>12082.8</v>
      </c>
      <c r="H259" s="328">
        <v>12082.8</v>
      </c>
      <c r="I259" s="328">
        <f t="shared" si="4"/>
        <v>0</v>
      </c>
      <c r="J259" s="489"/>
      <c r="K259" s="674"/>
      <c r="L259" s="674"/>
      <c r="M259" s="674"/>
      <c r="N259" s="674"/>
    </row>
    <row r="260" spans="1:15" hidden="1" x14ac:dyDescent="0.2">
      <c r="A260" s="530"/>
      <c r="B260" s="483"/>
      <c r="C260" s="512"/>
      <c r="D260" s="489"/>
      <c r="E260" s="489"/>
      <c r="F260" s="292" t="s">
        <v>2</v>
      </c>
      <c r="G260" s="323">
        <v>0</v>
      </c>
      <c r="H260" s="323">
        <v>0</v>
      </c>
      <c r="I260" s="328">
        <f t="shared" si="4"/>
        <v>0</v>
      </c>
      <c r="J260" s="489"/>
      <c r="K260" s="674"/>
      <c r="L260" s="674"/>
      <c r="M260" s="674"/>
      <c r="N260" s="674"/>
    </row>
    <row r="261" spans="1:15" ht="15.75" hidden="1" x14ac:dyDescent="0.25">
      <c r="A261" s="530"/>
      <c r="B261" s="483"/>
      <c r="C261" s="512"/>
      <c r="D261" s="489"/>
      <c r="E261" s="489"/>
      <c r="F261" s="292" t="s">
        <v>3</v>
      </c>
      <c r="G261" s="323">
        <v>12082.8</v>
      </c>
      <c r="H261" s="209">
        <v>12082.8</v>
      </c>
      <c r="I261" s="328">
        <f t="shared" si="4"/>
        <v>0</v>
      </c>
      <c r="J261" s="489"/>
      <c r="K261" s="674"/>
      <c r="L261" s="674"/>
      <c r="M261" s="674"/>
      <c r="N261" s="674"/>
    </row>
    <row r="262" spans="1:15" hidden="1" x14ac:dyDescent="0.2">
      <c r="A262" s="490" t="s">
        <v>291</v>
      </c>
      <c r="B262" s="507" t="s">
        <v>331</v>
      </c>
      <c r="C262" s="492" t="s">
        <v>7</v>
      </c>
      <c r="D262" s="493" t="s">
        <v>88</v>
      </c>
      <c r="E262" s="493" t="s">
        <v>89</v>
      </c>
      <c r="F262" s="297" t="s">
        <v>1</v>
      </c>
      <c r="G262" s="328">
        <v>134185</v>
      </c>
      <c r="H262" s="328">
        <v>134185</v>
      </c>
      <c r="I262" s="328">
        <f t="shared" si="4"/>
        <v>0</v>
      </c>
      <c r="J262" s="510" t="s">
        <v>360</v>
      </c>
      <c r="K262" s="839">
        <v>17</v>
      </c>
      <c r="L262" s="839"/>
      <c r="M262" s="839"/>
      <c r="N262" s="840" t="s">
        <v>566</v>
      </c>
    </row>
    <row r="263" spans="1:15" hidden="1" x14ac:dyDescent="0.2">
      <c r="A263" s="490"/>
      <c r="B263" s="508"/>
      <c r="C263" s="492" t="s">
        <v>7</v>
      </c>
      <c r="D263" s="494"/>
      <c r="E263" s="494"/>
      <c r="F263" s="292" t="s">
        <v>2</v>
      </c>
      <c r="G263" s="323">
        <v>0</v>
      </c>
      <c r="H263" s="323">
        <v>0</v>
      </c>
      <c r="I263" s="328">
        <f t="shared" si="4"/>
        <v>0</v>
      </c>
      <c r="J263" s="510"/>
      <c r="K263" s="839"/>
      <c r="L263" s="839"/>
      <c r="M263" s="839"/>
      <c r="N263" s="841"/>
    </row>
    <row r="264" spans="1:15" ht="38.25" hidden="1" x14ac:dyDescent="0.2">
      <c r="A264" s="490"/>
      <c r="B264" s="508"/>
      <c r="C264" s="492" t="s">
        <v>7</v>
      </c>
      <c r="D264" s="494"/>
      <c r="E264" s="494"/>
      <c r="F264" s="292" t="s">
        <v>3</v>
      </c>
      <c r="G264" s="323">
        <v>134185</v>
      </c>
      <c r="H264" s="320">
        <v>134185</v>
      </c>
      <c r="I264" s="328">
        <f t="shared" si="4"/>
        <v>0</v>
      </c>
      <c r="J264" s="5" t="s">
        <v>427</v>
      </c>
      <c r="K264" s="311">
        <v>100</v>
      </c>
      <c r="L264" s="311"/>
      <c r="M264" s="311"/>
      <c r="N264" s="842"/>
    </row>
    <row r="265" spans="1:15" hidden="1" x14ac:dyDescent="0.2">
      <c r="A265" s="490" t="s">
        <v>292</v>
      </c>
      <c r="B265" s="761" t="s">
        <v>332</v>
      </c>
      <c r="C265" s="492" t="s">
        <v>9</v>
      </c>
      <c r="D265" s="493" t="s">
        <v>88</v>
      </c>
      <c r="E265" s="493" t="s">
        <v>89</v>
      </c>
      <c r="F265" s="297" t="s">
        <v>1</v>
      </c>
      <c r="G265" s="328">
        <v>12082.8</v>
      </c>
      <c r="H265" s="328">
        <v>12082.8</v>
      </c>
      <c r="I265" s="328">
        <f t="shared" si="4"/>
        <v>0</v>
      </c>
      <c r="J265" s="725" t="s">
        <v>428</v>
      </c>
      <c r="K265" s="700">
        <v>3</v>
      </c>
      <c r="L265" s="700">
        <v>0</v>
      </c>
      <c r="M265" s="700" t="s">
        <v>652</v>
      </c>
      <c r="N265" s="685" t="s">
        <v>587</v>
      </c>
    </row>
    <row r="266" spans="1:15" hidden="1" x14ac:dyDescent="0.2">
      <c r="A266" s="490"/>
      <c r="B266" s="761"/>
      <c r="C266" s="492" t="s">
        <v>7</v>
      </c>
      <c r="D266" s="494"/>
      <c r="E266" s="494"/>
      <c r="F266" s="292" t="s">
        <v>2</v>
      </c>
      <c r="G266" s="323">
        <v>0</v>
      </c>
      <c r="H266" s="323"/>
      <c r="I266" s="328">
        <f t="shared" si="4"/>
        <v>0</v>
      </c>
      <c r="J266" s="725"/>
      <c r="K266" s="700"/>
      <c r="L266" s="700"/>
      <c r="M266" s="700"/>
      <c r="N266" s="687"/>
    </row>
    <row r="267" spans="1:15" ht="38.25" hidden="1" x14ac:dyDescent="0.2">
      <c r="A267" s="490"/>
      <c r="B267" s="761"/>
      <c r="C267" s="492" t="s">
        <v>7</v>
      </c>
      <c r="D267" s="494"/>
      <c r="E267" s="494"/>
      <c r="F267" s="292" t="s">
        <v>3</v>
      </c>
      <c r="G267" s="323">
        <v>12082.8</v>
      </c>
      <c r="H267" s="320">
        <v>12082.8</v>
      </c>
      <c r="I267" s="328">
        <f t="shared" si="4"/>
        <v>0</v>
      </c>
      <c r="J267" s="267" t="s">
        <v>429</v>
      </c>
      <c r="K267" s="313">
        <v>100</v>
      </c>
      <c r="L267" s="317">
        <v>0</v>
      </c>
      <c r="M267" s="317" t="s">
        <v>653</v>
      </c>
      <c r="N267" s="687"/>
    </row>
    <row r="268" spans="1:15" s="206" customFormat="1" hidden="1" x14ac:dyDescent="0.2">
      <c r="A268" s="739" t="s">
        <v>285</v>
      </c>
      <c r="B268" s="504" t="s">
        <v>542</v>
      </c>
      <c r="C268" s="507" t="s">
        <v>9</v>
      </c>
      <c r="D268" s="843"/>
      <c r="E268" s="493" t="s">
        <v>89</v>
      </c>
      <c r="F268" s="297" t="s">
        <v>1</v>
      </c>
      <c r="G268" s="328">
        <v>0</v>
      </c>
      <c r="H268" s="207">
        <v>38800</v>
      </c>
      <c r="I268" s="328">
        <f t="shared" si="4"/>
        <v>38800</v>
      </c>
      <c r="J268" s="489" t="s">
        <v>90</v>
      </c>
      <c r="K268" s="674" t="s">
        <v>90</v>
      </c>
      <c r="L268" s="674" t="s">
        <v>90</v>
      </c>
      <c r="M268" s="674" t="s">
        <v>90</v>
      </c>
      <c r="N268" s="687"/>
      <c r="O268" s="151"/>
    </row>
    <row r="269" spans="1:15" s="206" customFormat="1" hidden="1" x14ac:dyDescent="0.2">
      <c r="A269" s="739"/>
      <c r="B269" s="504"/>
      <c r="C269" s="509"/>
      <c r="D269" s="844"/>
      <c r="E269" s="494"/>
      <c r="F269" s="292" t="s">
        <v>2</v>
      </c>
      <c r="G269" s="323">
        <v>0</v>
      </c>
      <c r="H269" s="208">
        <v>38800</v>
      </c>
      <c r="I269" s="328">
        <f t="shared" si="4"/>
        <v>38800</v>
      </c>
      <c r="J269" s="489"/>
      <c r="K269" s="674"/>
      <c r="L269" s="674"/>
      <c r="M269" s="674"/>
      <c r="N269" s="687"/>
      <c r="O269" s="151"/>
    </row>
    <row r="270" spans="1:15" s="206" customFormat="1" ht="93.75" hidden="1" x14ac:dyDescent="0.2">
      <c r="A270" s="739" t="s">
        <v>286</v>
      </c>
      <c r="B270" s="504" t="s">
        <v>543</v>
      </c>
      <c r="C270" s="507" t="s">
        <v>9</v>
      </c>
      <c r="D270" s="843"/>
      <c r="E270" s="493" t="s">
        <v>89</v>
      </c>
      <c r="F270" s="297" t="s">
        <v>1</v>
      </c>
      <c r="G270" s="328">
        <v>0</v>
      </c>
      <c r="H270" s="207">
        <v>38800</v>
      </c>
      <c r="I270" s="328">
        <f t="shared" si="4"/>
        <v>38800</v>
      </c>
      <c r="J270" s="267" t="s">
        <v>428</v>
      </c>
      <c r="K270" s="317">
        <v>4</v>
      </c>
      <c r="L270" s="317">
        <v>0</v>
      </c>
      <c r="M270" s="317" t="s">
        <v>654</v>
      </c>
      <c r="N270" s="687"/>
      <c r="O270" s="151"/>
    </row>
    <row r="271" spans="1:15" s="206" customFormat="1" ht="38.25" hidden="1" x14ac:dyDescent="0.2">
      <c r="A271" s="739"/>
      <c r="B271" s="504"/>
      <c r="C271" s="509"/>
      <c r="D271" s="844"/>
      <c r="E271" s="494"/>
      <c r="F271" s="292" t="s">
        <v>2</v>
      </c>
      <c r="G271" s="323">
        <v>0</v>
      </c>
      <c r="H271" s="208">
        <v>38800</v>
      </c>
      <c r="I271" s="328">
        <f t="shared" si="4"/>
        <v>38800</v>
      </c>
      <c r="J271" s="267" t="s">
        <v>429</v>
      </c>
      <c r="K271" s="317">
        <v>100</v>
      </c>
      <c r="L271" s="317">
        <v>0</v>
      </c>
      <c r="M271" s="317" t="s">
        <v>653</v>
      </c>
      <c r="N271" s="687"/>
      <c r="O271" s="151"/>
    </row>
    <row r="272" spans="1:15" hidden="1" x14ac:dyDescent="0.2">
      <c r="A272" s="529" t="s">
        <v>550</v>
      </c>
      <c r="B272" s="759" t="s">
        <v>267</v>
      </c>
      <c r="C272" s="492" t="s">
        <v>9</v>
      </c>
      <c r="D272" s="493" t="s">
        <v>88</v>
      </c>
      <c r="E272" s="493" t="s">
        <v>89</v>
      </c>
      <c r="F272" s="297" t="s">
        <v>1</v>
      </c>
      <c r="G272" s="328">
        <v>423634.8</v>
      </c>
      <c r="H272" s="328">
        <f>H273</f>
        <v>428634.8</v>
      </c>
      <c r="I272" s="328">
        <f t="shared" si="4"/>
        <v>5000</v>
      </c>
      <c r="J272" s="489" t="s">
        <v>90</v>
      </c>
      <c r="K272" s="674" t="s">
        <v>90</v>
      </c>
      <c r="L272" s="674" t="s">
        <v>90</v>
      </c>
      <c r="M272" s="674" t="s">
        <v>90</v>
      </c>
      <c r="N272" s="687"/>
    </row>
    <row r="273" spans="1:18" hidden="1" x14ac:dyDescent="0.2">
      <c r="A273" s="530"/>
      <c r="B273" s="760"/>
      <c r="C273" s="492" t="s">
        <v>7</v>
      </c>
      <c r="D273" s="494"/>
      <c r="E273" s="494"/>
      <c r="F273" s="292" t="s">
        <v>2</v>
      </c>
      <c r="G273" s="323">
        <v>423634.8</v>
      </c>
      <c r="H273" s="323">
        <f>H275</f>
        <v>428634.8</v>
      </c>
      <c r="I273" s="328">
        <f t="shared" si="4"/>
        <v>5000</v>
      </c>
      <c r="J273" s="489"/>
      <c r="K273" s="674"/>
      <c r="L273" s="674"/>
      <c r="M273" s="674"/>
      <c r="N273" s="687"/>
    </row>
    <row r="274" spans="1:18" ht="112.5" hidden="1" x14ac:dyDescent="0.2">
      <c r="A274" s="529" t="s">
        <v>551</v>
      </c>
      <c r="B274" s="735" t="s">
        <v>449</v>
      </c>
      <c r="C274" s="492" t="s">
        <v>9</v>
      </c>
      <c r="D274" s="493" t="s">
        <v>88</v>
      </c>
      <c r="E274" s="493" t="s">
        <v>89</v>
      </c>
      <c r="F274" s="297" t="s">
        <v>1</v>
      </c>
      <c r="G274" s="328">
        <v>423634.8</v>
      </c>
      <c r="H274" s="328">
        <f>H275</f>
        <v>428634.8</v>
      </c>
      <c r="I274" s="328">
        <f t="shared" si="4"/>
        <v>5000</v>
      </c>
      <c r="J274" s="284" t="s">
        <v>416</v>
      </c>
      <c r="K274" s="280">
        <v>1</v>
      </c>
      <c r="L274" s="280">
        <v>1</v>
      </c>
      <c r="M274" s="280" t="s">
        <v>655</v>
      </c>
      <c r="N274" s="687"/>
      <c r="O274" s="148"/>
      <c r="P274" s="78"/>
      <c r="Q274" s="78"/>
      <c r="R274" s="78"/>
    </row>
    <row r="275" spans="1:18" ht="75" hidden="1" x14ac:dyDescent="0.2">
      <c r="A275" s="530"/>
      <c r="B275" s="736"/>
      <c r="C275" s="492" t="s">
        <v>7</v>
      </c>
      <c r="D275" s="494"/>
      <c r="E275" s="494"/>
      <c r="F275" s="292" t="s">
        <v>2</v>
      </c>
      <c r="G275" s="323">
        <v>423634.8</v>
      </c>
      <c r="H275" s="323">
        <v>428634.8</v>
      </c>
      <c r="I275" s="328">
        <f t="shared" ref="I275:I312" si="5">H275-G275</f>
        <v>5000</v>
      </c>
      <c r="J275" s="284" t="s">
        <v>417</v>
      </c>
      <c r="K275" s="280">
        <v>100</v>
      </c>
      <c r="L275" s="280">
        <v>70</v>
      </c>
      <c r="M275" s="280" t="s">
        <v>656</v>
      </c>
      <c r="N275" s="687"/>
    </row>
    <row r="276" spans="1:18" hidden="1" x14ac:dyDescent="0.2">
      <c r="A276" s="490" t="s">
        <v>552</v>
      </c>
      <c r="B276" s="737" t="s">
        <v>255</v>
      </c>
      <c r="C276" s="492" t="s">
        <v>9</v>
      </c>
      <c r="D276" s="502" t="s">
        <v>87</v>
      </c>
      <c r="E276" s="502" t="s">
        <v>87</v>
      </c>
      <c r="F276" s="297" t="s">
        <v>1</v>
      </c>
      <c r="G276" s="328">
        <v>672482.5</v>
      </c>
      <c r="H276" s="205">
        <f>H277</f>
        <v>921222.5</v>
      </c>
      <c r="I276" s="328">
        <f t="shared" si="5"/>
        <v>248740</v>
      </c>
      <c r="J276" s="489" t="s">
        <v>90</v>
      </c>
      <c r="K276" s="674" t="s">
        <v>90</v>
      </c>
      <c r="L276" s="674"/>
      <c r="M276" s="674"/>
      <c r="N276" s="687"/>
    </row>
    <row r="277" spans="1:18" hidden="1" x14ac:dyDescent="0.2">
      <c r="A277" s="490"/>
      <c r="B277" s="738" t="s">
        <v>71</v>
      </c>
      <c r="C277" s="492" t="s">
        <v>9</v>
      </c>
      <c r="D277" s="502"/>
      <c r="E277" s="502"/>
      <c r="F277" s="292" t="s">
        <v>2</v>
      </c>
      <c r="G277" s="323">
        <v>672482.5</v>
      </c>
      <c r="H277" s="323">
        <v>921222.5</v>
      </c>
      <c r="I277" s="328">
        <f t="shared" si="5"/>
        <v>248740</v>
      </c>
      <c r="J277" s="489"/>
      <c r="K277" s="674"/>
      <c r="L277" s="674"/>
      <c r="M277" s="674"/>
      <c r="N277" s="687"/>
    </row>
    <row r="278" spans="1:18" ht="51" hidden="1" x14ac:dyDescent="0.2">
      <c r="A278" s="490" t="s">
        <v>290</v>
      </c>
      <c r="B278" s="329" t="s">
        <v>221</v>
      </c>
      <c r="C278" s="573" t="s">
        <v>9</v>
      </c>
      <c r="D278" s="493" t="s">
        <v>88</v>
      </c>
      <c r="E278" s="493" t="s">
        <v>89</v>
      </c>
      <c r="F278" s="297" t="s">
        <v>1</v>
      </c>
      <c r="G278" s="328">
        <v>672482.5</v>
      </c>
      <c r="H278" s="205">
        <f>H279</f>
        <v>921222.5</v>
      </c>
      <c r="I278" s="328">
        <f t="shared" si="5"/>
        <v>248740</v>
      </c>
      <c r="J278" s="271" t="s">
        <v>416</v>
      </c>
      <c r="K278" s="310">
        <v>9</v>
      </c>
      <c r="L278" s="310">
        <v>9</v>
      </c>
      <c r="M278" s="679" t="s">
        <v>657</v>
      </c>
      <c r="N278" s="687"/>
    </row>
    <row r="279" spans="1:18" ht="38.25" hidden="1" x14ac:dyDescent="0.2">
      <c r="A279" s="490"/>
      <c r="B279" s="329" t="s">
        <v>72</v>
      </c>
      <c r="C279" s="574" t="s">
        <v>9</v>
      </c>
      <c r="D279" s="494"/>
      <c r="E279" s="494"/>
      <c r="F279" s="292" t="s">
        <v>2</v>
      </c>
      <c r="G279" s="323">
        <v>672482.5</v>
      </c>
      <c r="H279" s="323">
        <v>921222.5</v>
      </c>
      <c r="I279" s="328">
        <f t="shared" si="5"/>
        <v>248740</v>
      </c>
      <c r="J279" s="267" t="s">
        <v>430</v>
      </c>
      <c r="K279" s="312">
        <v>1</v>
      </c>
      <c r="L279" s="310">
        <v>0</v>
      </c>
      <c r="M279" s="680"/>
      <c r="N279" s="686"/>
      <c r="O279" s="238"/>
    </row>
    <row r="280" spans="1:18" hidden="1" x14ac:dyDescent="0.2">
      <c r="A280" s="490" t="s">
        <v>553</v>
      </c>
      <c r="B280" s="748" t="s">
        <v>471</v>
      </c>
      <c r="C280" s="492" t="s">
        <v>9</v>
      </c>
      <c r="D280" s="502" t="s">
        <v>87</v>
      </c>
      <c r="E280" s="502" t="s">
        <v>87</v>
      </c>
      <c r="F280" s="297" t="s">
        <v>1</v>
      </c>
      <c r="G280" s="323">
        <f>G282+G284</f>
        <v>116415.7</v>
      </c>
      <c r="H280" s="323">
        <f>H282+H284</f>
        <v>116415.7</v>
      </c>
      <c r="I280" s="328">
        <f t="shared" si="5"/>
        <v>0</v>
      </c>
      <c r="J280" s="489" t="s">
        <v>90</v>
      </c>
      <c r="K280" s="674" t="s">
        <v>90</v>
      </c>
      <c r="L280" s="674" t="s">
        <v>90</v>
      </c>
      <c r="M280" s="674" t="s">
        <v>90</v>
      </c>
      <c r="N280" s="674" t="s">
        <v>90</v>
      </c>
    </row>
    <row r="281" spans="1:18" hidden="1" x14ac:dyDescent="0.2">
      <c r="A281" s="490"/>
      <c r="B281" s="748"/>
      <c r="C281" s="492" t="s">
        <v>9</v>
      </c>
      <c r="D281" s="502"/>
      <c r="E281" s="502"/>
      <c r="F281" s="298" t="s">
        <v>2</v>
      </c>
      <c r="G281" s="323">
        <f>G283+G285</f>
        <v>116415.7</v>
      </c>
      <c r="H281" s="323">
        <f>H283+H285</f>
        <v>116415.7</v>
      </c>
      <c r="I281" s="328">
        <f t="shared" si="5"/>
        <v>0</v>
      </c>
      <c r="J281" s="489"/>
      <c r="K281" s="674"/>
      <c r="L281" s="674"/>
      <c r="M281" s="674"/>
      <c r="N281" s="674"/>
    </row>
    <row r="282" spans="1:18" ht="56.25" hidden="1" x14ac:dyDescent="0.2">
      <c r="A282" s="490" t="s">
        <v>554</v>
      </c>
      <c r="B282" s="747" t="s">
        <v>222</v>
      </c>
      <c r="C282" s="492" t="s">
        <v>9</v>
      </c>
      <c r="D282" s="493" t="s">
        <v>88</v>
      </c>
      <c r="E282" s="493" t="s">
        <v>89</v>
      </c>
      <c r="F282" s="22" t="s">
        <v>1</v>
      </c>
      <c r="G282" s="328">
        <f>G283</f>
        <v>111415.7</v>
      </c>
      <c r="H282" s="328">
        <f>H283</f>
        <v>111415.7</v>
      </c>
      <c r="I282" s="328">
        <f t="shared" si="5"/>
        <v>0</v>
      </c>
      <c r="J282" s="267" t="s">
        <v>263</v>
      </c>
      <c r="K282" s="312">
        <v>1</v>
      </c>
      <c r="L282" s="310">
        <v>1</v>
      </c>
      <c r="M282" s="310" t="s">
        <v>658</v>
      </c>
      <c r="N282" s="679" t="s">
        <v>587</v>
      </c>
    </row>
    <row r="283" spans="1:18" ht="56.25" hidden="1" x14ac:dyDescent="0.2">
      <c r="A283" s="490"/>
      <c r="B283" s="747"/>
      <c r="C283" s="492" t="s">
        <v>9</v>
      </c>
      <c r="D283" s="494"/>
      <c r="E283" s="494"/>
      <c r="F283" s="298" t="s">
        <v>2</v>
      </c>
      <c r="G283" s="323">
        <v>111415.7</v>
      </c>
      <c r="H283" s="323">
        <v>111415.7</v>
      </c>
      <c r="I283" s="328">
        <f t="shared" si="5"/>
        <v>0</v>
      </c>
      <c r="J283" s="325" t="s">
        <v>431</v>
      </c>
      <c r="K283" s="312">
        <v>100</v>
      </c>
      <c r="L283" s="310">
        <v>2</v>
      </c>
      <c r="M283" s="310" t="s">
        <v>659</v>
      </c>
      <c r="N283" s="680"/>
    </row>
    <row r="284" spans="1:18" ht="168.75" hidden="1" x14ac:dyDescent="0.2">
      <c r="A284" s="739" t="s">
        <v>555</v>
      </c>
      <c r="B284" s="745" t="s">
        <v>477</v>
      </c>
      <c r="C284" s="507" t="s">
        <v>9</v>
      </c>
      <c r="D284" s="743" t="s">
        <v>88</v>
      </c>
      <c r="E284" s="743" t="s">
        <v>89</v>
      </c>
      <c r="F284" s="22" t="s">
        <v>1</v>
      </c>
      <c r="G284" s="323">
        <f>G285</f>
        <v>5000</v>
      </c>
      <c r="H284" s="323">
        <f>H285</f>
        <v>5000</v>
      </c>
      <c r="I284" s="328">
        <f t="shared" si="5"/>
        <v>0</v>
      </c>
      <c r="J284" s="325" t="s">
        <v>480</v>
      </c>
      <c r="K284" s="312">
        <v>1</v>
      </c>
      <c r="L284" s="310">
        <v>0</v>
      </c>
      <c r="M284" s="310" t="s">
        <v>660</v>
      </c>
      <c r="N284" s="679" t="s">
        <v>587</v>
      </c>
    </row>
    <row r="285" spans="1:18" ht="38.25" hidden="1" x14ac:dyDescent="0.2">
      <c r="A285" s="739"/>
      <c r="B285" s="746"/>
      <c r="C285" s="509"/>
      <c r="D285" s="744"/>
      <c r="E285" s="744"/>
      <c r="F285" s="298" t="s">
        <v>2</v>
      </c>
      <c r="G285" s="323">
        <v>5000</v>
      </c>
      <c r="H285" s="323">
        <v>5000</v>
      </c>
      <c r="I285" s="328">
        <f t="shared" si="5"/>
        <v>0</v>
      </c>
      <c r="J285" s="325" t="s">
        <v>481</v>
      </c>
      <c r="K285" s="312">
        <v>1</v>
      </c>
      <c r="L285" s="310">
        <v>0</v>
      </c>
      <c r="M285" s="310" t="s">
        <v>653</v>
      </c>
      <c r="N285" s="680"/>
    </row>
    <row r="286" spans="1:18" s="11" customFormat="1" hidden="1" x14ac:dyDescent="0.2">
      <c r="A286" s="559" t="s">
        <v>147</v>
      </c>
      <c r="B286" s="501" t="s">
        <v>256</v>
      </c>
      <c r="C286" s="479" t="s">
        <v>0</v>
      </c>
      <c r="D286" s="560" t="s">
        <v>87</v>
      </c>
      <c r="E286" s="560" t="s">
        <v>87</v>
      </c>
      <c r="F286" s="297" t="s">
        <v>1</v>
      </c>
      <c r="G286" s="328">
        <v>42295787.700000003</v>
      </c>
      <c r="H286" s="328">
        <v>42295787.700000003</v>
      </c>
      <c r="I286" s="328">
        <f t="shared" si="5"/>
        <v>0</v>
      </c>
      <c r="J286" s="561" t="s">
        <v>90</v>
      </c>
      <c r="K286" s="678" t="s">
        <v>90</v>
      </c>
      <c r="L286" s="678" t="s">
        <v>90</v>
      </c>
      <c r="M286" s="678" t="s">
        <v>90</v>
      </c>
      <c r="N286" s="678" t="s">
        <v>90</v>
      </c>
      <c r="O286" s="151"/>
    </row>
    <row r="287" spans="1:18" s="11" customFormat="1" hidden="1" x14ac:dyDescent="0.2">
      <c r="A287" s="559"/>
      <c r="B287" s="501" t="s">
        <v>74</v>
      </c>
      <c r="C287" s="479" t="s">
        <v>0</v>
      </c>
      <c r="D287" s="560"/>
      <c r="E287" s="560"/>
      <c r="F287" s="297" t="s">
        <v>2</v>
      </c>
      <c r="G287" s="328">
        <v>16271979.199999999</v>
      </c>
      <c r="H287" s="328">
        <v>16271979.199999999</v>
      </c>
      <c r="I287" s="328">
        <f t="shared" si="5"/>
        <v>0</v>
      </c>
      <c r="J287" s="561"/>
      <c r="K287" s="678"/>
      <c r="L287" s="678"/>
      <c r="M287" s="678"/>
      <c r="N287" s="678"/>
      <c r="O287" s="151"/>
    </row>
    <row r="288" spans="1:18" s="11" customFormat="1" hidden="1" x14ac:dyDescent="0.2">
      <c r="A288" s="559"/>
      <c r="B288" s="501" t="s">
        <v>74</v>
      </c>
      <c r="C288" s="479" t="s">
        <v>0</v>
      </c>
      <c r="D288" s="560"/>
      <c r="E288" s="560"/>
      <c r="F288" s="297" t="s">
        <v>5</v>
      </c>
      <c r="G288" s="328">
        <v>26023808.5</v>
      </c>
      <c r="H288" s="328">
        <v>26023808.5</v>
      </c>
      <c r="I288" s="328">
        <f t="shared" si="5"/>
        <v>0</v>
      </c>
      <c r="J288" s="561"/>
      <c r="K288" s="678"/>
      <c r="L288" s="678"/>
      <c r="M288" s="678"/>
      <c r="N288" s="678"/>
      <c r="O288" s="151"/>
    </row>
    <row r="289" spans="1:15" s="11" customFormat="1" hidden="1" x14ac:dyDescent="0.2">
      <c r="A289" s="559"/>
      <c r="B289" s="501" t="s">
        <v>74</v>
      </c>
      <c r="C289" s="479" t="s">
        <v>6</v>
      </c>
      <c r="D289" s="560" t="s">
        <v>87</v>
      </c>
      <c r="E289" s="560" t="s">
        <v>87</v>
      </c>
      <c r="F289" s="297" t="s">
        <v>1</v>
      </c>
      <c r="G289" s="328">
        <v>26023808.5</v>
      </c>
      <c r="H289" s="328">
        <v>26023808.5</v>
      </c>
      <c r="I289" s="328">
        <f t="shared" si="5"/>
        <v>0</v>
      </c>
      <c r="J289" s="561"/>
      <c r="K289" s="678"/>
      <c r="L289" s="678"/>
      <c r="M289" s="678"/>
      <c r="N289" s="678"/>
      <c r="O289" s="151"/>
    </row>
    <row r="290" spans="1:15" s="11" customFormat="1" hidden="1" x14ac:dyDescent="0.2">
      <c r="A290" s="559"/>
      <c r="B290" s="501" t="s">
        <v>74</v>
      </c>
      <c r="C290" s="479" t="s">
        <v>6</v>
      </c>
      <c r="D290" s="560"/>
      <c r="E290" s="560"/>
      <c r="F290" s="297" t="s">
        <v>2</v>
      </c>
      <c r="G290" s="328">
        <v>0</v>
      </c>
      <c r="H290" s="328">
        <v>0</v>
      </c>
      <c r="I290" s="328">
        <f t="shared" si="5"/>
        <v>0</v>
      </c>
      <c r="J290" s="561"/>
      <c r="K290" s="678"/>
      <c r="L290" s="678"/>
      <c r="M290" s="678"/>
      <c r="N290" s="678"/>
      <c r="O290" s="151"/>
    </row>
    <row r="291" spans="1:15" s="11" customFormat="1" hidden="1" x14ac:dyDescent="0.2">
      <c r="A291" s="559"/>
      <c r="B291" s="501" t="s">
        <v>74</v>
      </c>
      <c r="C291" s="479" t="s">
        <v>6</v>
      </c>
      <c r="D291" s="560"/>
      <c r="E291" s="560"/>
      <c r="F291" s="297" t="s">
        <v>5</v>
      </c>
      <c r="G291" s="328">
        <v>26023808.5</v>
      </c>
      <c r="H291" s="328">
        <v>26023808.5</v>
      </c>
      <c r="I291" s="328">
        <f t="shared" si="5"/>
        <v>0</v>
      </c>
      <c r="J291" s="561"/>
      <c r="K291" s="678"/>
      <c r="L291" s="678"/>
      <c r="M291" s="678"/>
      <c r="N291" s="678"/>
      <c r="O291" s="151"/>
    </row>
    <row r="292" spans="1:15" s="11" customFormat="1" hidden="1" x14ac:dyDescent="0.2">
      <c r="A292" s="559"/>
      <c r="B292" s="501" t="s">
        <v>74</v>
      </c>
      <c r="C292" s="479" t="s">
        <v>7</v>
      </c>
      <c r="D292" s="560" t="s">
        <v>87</v>
      </c>
      <c r="E292" s="560" t="s">
        <v>87</v>
      </c>
      <c r="F292" s="297" t="s">
        <v>1</v>
      </c>
      <c r="G292" s="328">
        <v>16271979.199999999</v>
      </c>
      <c r="H292" s="328">
        <v>16271979.199999999</v>
      </c>
      <c r="I292" s="328">
        <f t="shared" si="5"/>
        <v>0</v>
      </c>
      <c r="J292" s="561"/>
      <c r="K292" s="678"/>
      <c r="L292" s="678"/>
      <c r="M292" s="678"/>
      <c r="N292" s="678"/>
      <c r="O292" s="151"/>
    </row>
    <row r="293" spans="1:15" s="11" customFormat="1" hidden="1" x14ac:dyDescent="0.2">
      <c r="A293" s="559"/>
      <c r="B293" s="501" t="s">
        <v>74</v>
      </c>
      <c r="C293" s="479" t="s">
        <v>7</v>
      </c>
      <c r="D293" s="560"/>
      <c r="E293" s="560"/>
      <c r="F293" s="297" t="s">
        <v>2</v>
      </c>
      <c r="G293" s="328">
        <v>16271979.199999999</v>
      </c>
      <c r="H293" s="328">
        <v>16271979.199999999</v>
      </c>
      <c r="I293" s="328">
        <f t="shared" si="5"/>
        <v>0</v>
      </c>
      <c r="J293" s="561"/>
      <c r="K293" s="678"/>
      <c r="L293" s="678"/>
      <c r="M293" s="678"/>
      <c r="N293" s="678"/>
      <c r="O293" s="151"/>
    </row>
    <row r="294" spans="1:15" hidden="1" x14ac:dyDescent="0.2">
      <c r="A294" s="490" t="s">
        <v>148</v>
      </c>
      <c r="B294" s="501" t="s">
        <v>257</v>
      </c>
      <c r="C294" s="492" t="s">
        <v>7</v>
      </c>
      <c r="D294" s="502" t="s">
        <v>87</v>
      </c>
      <c r="E294" s="502" t="s">
        <v>87</v>
      </c>
      <c r="F294" s="297" t="s">
        <v>1</v>
      </c>
      <c r="G294" s="328">
        <v>16271979.199999999</v>
      </c>
      <c r="H294" s="328">
        <v>16271979.199999999</v>
      </c>
      <c r="I294" s="328">
        <f t="shared" si="5"/>
        <v>0</v>
      </c>
      <c r="J294" s="489" t="s">
        <v>90</v>
      </c>
      <c r="K294" s="674" t="s">
        <v>90</v>
      </c>
      <c r="L294" s="674" t="s">
        <v>90</v>
      </c>
      <c r="M294" s="674" t="s">
        <v>90</v>
      </c>
      <c r="N294" s="674" t="s">
        <v>90</v>
      </c>
    </row>
    <row r="295" spans="1:15" hidden="1" x14ac:dyDescent="0.2">
      <c r="A295" s="490"/>
      <c r="B295" s="501" t="s">
        <v>75</v>
      </c>
      <c r="C295" s="492" t="s">
        <v>7</v>
      </c>
      <c r="D295" s="502"/>
      <c r="E295" s="502"/>
      <c r="F295" s="292" t="s">
        <v>2</v>
      </c>
      <c r="G295" s="323">
        <v>16271979.199999999</v>
      </c>
      <c r="H295" s="323">
        <v>16271979.199999999</v>
      </c>
      <c r="I295" s="328">
        <f t="shared" si="5"/>
        <v>0</v>
      </c>
      <c r="J295" s="489"/>
      <c r="K295" s="674"/>
      <c r="L295" s="674"/>
      <c r="M295" s="674"/>
      <c r="N295" s="674"/>
    </row>
    <row r="296" spans="1:15" ht="38.25" hidden="1" x14ac:dyDescent="0.2">
      <c r="A296" s="490" t="s">
        <v>149</v>
      </c>
      <c r="B296" s="491" t="s">
        <v>223</v>
      </c>
      <c r="C296" s="492" t="s">
        <v>7</v>
      </c>
      <c r="D296" s="493" t="s">
        <v>88</v>
      </c>
      <c r="E296" s="493" t="s">
        <v>89</v>
      </c>
      <c r="F296" s="297" t="s">
        <v>1</v>
      </c>
      <c r="G296" s="328">
        <v>16271979.199999999</v>
      </c>
      <c r="H296" s="328">
        <v>16271979.199999999</v>
      </c>
      <c r="I296" s="328">
        <f t="shared" si="5"/>
        <v>0</v>
      </c>
      <c r="J296" s="267" t="s">
        <v>432</v>
      </c>
      <c r="K296" s="312">
        <v>1474726</v>
      </c>
      <c r="L296" s="312">
        <v>1474726</v>
      </c>
      <c r="M296" s="312"/>
      <c r="N296" s="840" t="s">
        <v>596</v>
      </c>
    </row>
    <row r="297" spans="1:15" ht="25.5" hidden="1" x14ac:dyDescent="0.2">
      <c r="A297" s="490"/>
      <c r="B297" s="491" t="s">
        <v>76</v>
      </c>
      <c r="C297" s="492" t="s">
        <v>7</v>
      </c>
      <c r="D297" s="494"/>
      <c r="E297" s="494"/>
      <c r="F297" s="292" t="s">
        <v>2</v>
      </c>
      <c r="G297" s="323">
        <v>16271979.199999999</v>
      </c>
      <c r="H297" s="323">
        <v>16271979.199999999</v>
      </c>
      <c r="I297" s="328">
        <f t="shared" si="5"/>
        <v>0</v>
      </c>
      <c r="J297" s="325" t="s">
        <v>433</v>
      </c>
      <c r="K297" s="310">
        <v>100</v>
      </c>
      <c r="L297" s="310">
        <v>100</v>
      </c>
      <c r="M297" s="310"/>
      <c r="N297" s="841"/>
    </row>
    <row r="298" spans="1:15" hidden="1" x14ac:dyDescent="0.2">
      <c r="A298" s="490" t="s">
        <v>150</v>
      </c>
      <c r="B298" s="501" t="s">
        <v>258</v>
      </c>
      <c r="C298" s="492" t="s">
        <v>6</v>
      </c>
      <c r="D298" s="502" t="s">
        <v>87</v>
      </c>
      <c r="E298" s="502" t="s">
        <v>87</v>
      </c>
      <c r="F298" s="297" t="s">
        <v>1</v>
      </c>
      <c r="G298" s="328">
        <v>25739421.300000001</v>
      </c>
      <c r="H298" s="328">
        <v>25739421.300000001</v>
      </c>
      <c r="I298" s="328">
        <f t="shared" si="5"/>
        <v>0</v>
      </c>
      <c r="J298" s="489" t="s">
        <v>90</v>
      </c>
      <c r="K298" s="674" t="s">
        <v>90</v>
      </c>
      <c r="L298" s="674" t="s">
        <v>90</v>
      </c>
      <c r="M298" s="674" t="s">
        <v>90</v>
      </c>
      <c r="N298" s="841"/>
    </row>
    <row r="299" spans="1:15" hidden="1" x14ac:dyDescent="0.2">
      <c r="A299" s="490"/>
      <c r="B299" s="501" t="s">
        <v>77</v>
      </c>
      <c r="C299" s="492" t="s">
        <v>6</v>
      </c>
      <c r="D299" s="502"/>
      <c r="E299" s="502"/>
      <c r="F299" s="292" t="s">
        <v>2</v>
      </c>
      <c r="G299" s="323">
        <v>0</v>
      </c>
      <c r="H299" s="323">
        <v>0</v>
      </c>
      <c r="I299" s="328">
        <f t="shared" si="5"/>
        <v>0</v>
      </c>
      <c r="J299" s="489"/>
      <c r="K299" s="674"/>
      <c r="L299" s="674"/>
      <c r="M299" s="674"/>
      <c r="N299" s="841"/>
    </row>
    <row r="300" spans="1:15" hidden="1" x14ac:dyDescent="0.2">
      <c r="A300" s="490"/>
      <c r="B300" s="501" t="s">
        <v>77</v>
      </c>
      <c r="C300" s="492" t="s">
        <v>6</v>
      </c>
      <c r="D300" s="502"/>
      <c r="E300" s="502"/>
      <c r="F300" s="292" t="s">
        <v>5</v>
      </c>
      <c r="G300" s="323">
        <v>25739421.300000001</v>
      </c>
      <c r="H300" s="323">
        <v>25739421.300000001</v>
      </c>
      <c r="I300" s="328">
        <f t="shared" si="5"/>
        <v>0</v>
      </c>
      <c r="J300" s="489"/>
      <c r="K300" s="674"/>
      <c r="L300" s="674"/>
      <c r="M300" s="674"/>
      <c r="N300" s="841"/>
    </row>
    <row r="301" spans="1:15" hidden="1" x14ac:dyDescent="0.2">
      <c r="A301" s="490" t="s">
        <v>151</v>
      </c>
      <c r="B301" s="491" t="s">
        <v>259</v>
      </c>
      <c r="C301" s="492" t="s">
        <v>6</v>
      </c>
      <c r="D301" s="493" t="s">
        <v>88</v>
      </c>
      <c r="E301" s="493" t="s">
        <v>89</v>
      </c>
      <c r="F301" s="297" t="s">
        <v>1</v>
      </c>
      <c r="G301" s="328">
        <v>17677.3</v>
      </c>
      <c r="H301" s="328">
        <v>17677.3</v>
      </c>
      <c r="I301" s="328">
        <f t="shared" si="5"/>
        <v>0</v>
      </c>
      <c r="J301" s="726" t="s">
        <v>434</v>
      </c>
      <c r="K301" s="672">
        <v>143</v>
      </c>
      <c r="L301" s="672">
        <v>143</v>
      </c>
      <c r="M301" s="672" t="s">
        <v>670</v>
      </c>
      <c r="N301" s="841"/>
    </row>
    <row r="302" spans="1:15" ht="38.25" hidden="1" x14ac:dyDescent="0.2">
      <c r="A302" s="490"/>
      <c r="B302" s="491" t="s">
        <v>78</v>
      </c>
      <c r="C302" s="492" t="s">
        <v>6</v>
      </c>
      <c r="D302" s="494"/>
      <c r="E302" s="494"/>
      <c r="F302" s="292" t="s">
        <v>2</v>
      </c>
      <c r="G302" s="323">
        <v>0</v>
      </c>
      <c r="H302" s="323">
        <v>0</v>
      </c>
      <c r="I302" s="328">
        <f t="shared" si="5"/>
        <v>0</v>
      </c>
      <c r="J302" s="727"/>
      <c r="K302" s="672"/>
      <c r="L302" s="672"/>
      <c r="M302" s="672"/>
      <c r="N302" s="841"/>
      <c r="O302" s="150" t="s">
        <v>628</v>
      </c>
    </row>
    <row r="303" spans="1:15" ht="51" hidden="1" x14ac:dyDescent="0.2">
      <c r="A303" s="490"/>
      <c r="B303" s="491" t="s">
        <v>78</v>
      </c>
      <c r="C303" s="492" t="s">
        <v>6</v>
      </c>
      <c r="D303" s="495"/>
      <c r="E303" s="495"/>
      <c r="F303" s="292" t="s">
        <v>5</v>
      </c>
      <c r="G303" s="323">
        <v>17677.3</v>
      </c>
      <c r="H303" s="323">
        <v>17677.3</v>
      </c>
      <c r="I303" s="328">
        <f t="shared" si="5"/>
        <v>0</v>
      </c>
      <c r="J303" s="53" t="s">
        <v>465</v>
      </c>
      <c r="K303" s="316">
        <v>0</v>
      </c>
      <c r="L303" s="316"/>
      <c r="M303" s="316"/>
      <c r="N303" s="841"/>
      <c r="O303" s="150"/>
    </row>
    <row r="304" spans="1:15" hidden="1" x14ac:dyDescent="0.2">
      <c r="A304" s="490" t="s">
        <v>152</v>
      </c>
      <c r="B304" s="491" t="s">
        <v>224</v>
      </c>
      <c r="C304" s="492" t="s">
        <v>6</v>
      </c>
      <c r="D304" s="493" t="s">
        <v>88</v>
      </c>
      <c r="E304" s="493" t="s">
        <v>89</v>
      </c>
      <c r="F304" s="297" t="s">
        <v>1</v>
      </c>
      <c r="G304" s="328">
        <v>25721744</v>
      </c>
      <c r="H304" s="328">
        <v>25721744</v>
      </c>
      <c r="I304" s="328">
        <f t="shared" si="5"/>
        <v>0</v>
      </c>
      <c r="J304" s="725" t="s">
        <v>436</v>
      </c>
      <c r="K304" s="672">
        <v>2516923</v>
      </c>
      <c r="L304" s="672">
        <v>2516923</v>
      </c>
      <c r="M304" s="672"/>
      <c r="N304" s="841"/>
    </row>
    <row r="305" spans="1:16" hidden="1" x14ac:dyDescent="0.2">
      <c r="A305" s="490"/>
      <c r="B305" s="491" t="s">
        <v>79</v>
      </c>
      <c r="C305" s="492" t="s">
        <v>6</v>
      </c>
      <c r="D305" s="494"/>
      <c r="E305" s="494"/>
      <c r="F305" s="292" t="s">
        <v>2</v>
      </c>
      <c r="G305" s="323">
        <v>0</v>
      </c>
      <c r="H305" s="323">
        <v>0</v>
      </c>
      <c r="I305" s="328">
        <f t="shared" si="5"/>
        <v>0</v>
      </c>
      <c r="J305" s="725"/>
      <c r="K305" s="672"/>
      <c r="L305" s="672"/>
      <c r="M305" s="672"/>
      <c r="N305" s="841"/>
    </row>
    <row r="306" spans="1:16" ht="63.75" hidden="1" x14ac:dyDescent="0.2">
      <c r="A306" s="490"/>
      <c r="B306" s="491" t="s">
        <v>79</v>
      </c>
      <c r="C306" s="492" t="s">
        <v>6</v>
      </c>
      <c r="D306" s="495"/>
      <c r="E306" s="495"/>
      <c r="F306" s="292" t="s">
        <v>5</v>
      </c>
      <c r="G306" s="323">
        <v>25721744</v>
      </c>
      <c r="H306" s="323">
        <v>25721744</v>
      </c>
      <c r="I306" s="328">
        <f t="shared" si="5"/>
        <v>0</v>
      </c>
      <c r="J306" s="267" t="s">
        <v>437</v>
      </c>
      <c r="K306" s="285">
        <v>100</v>
      </c>
      <c r="L306" s="285">
        <v>100</v>
      </c>
      <c r="M306" s="285"/>
      <c r="N306" s="841"/>
      <c r="O306" s="535"/>
      <c r="P306" s="758"/>
    </row>
    <row r="307" spans="1:16" hidden="1" x14ac:dyDescent="0.2">
      <c r="A307" s="490" t="s">
        <v>153</v>
      </c>
      <c r="B307" s="501" t="s">
        <v>260</v>
      </c>
      <c r="C307" s="492" t="s">
        <v>6</v>
      </c>
      <c r="D307" s="502" t="s">
        <v>87</v>
      </c>
      <c r="E307" s="502" t="s">
        <v>87</v>
      </c>
      <c r="F307" s="297" t="s">
        <v>1</v>
      </c>
      <c r="G307" s="328">
        <v>284387.20000000001</v>
      </c>
      <c r="H307" s="328">
        <v>284387.20000000001</v>
      </c>
      <c r="I307" s="328">
        <f t="shared" si="5"/>
        <v>0</v>
      </c>
      <c r="J307" s="489" t="s">
        <v>90</v>
      </c>
      <c r="K307" s="674" t="s">
        <v>90</v>
      </c>
      <c r="L307" s="674" t="s">
        <v>90</v>
      </c>
      <c r="M307" s="674" t="s">
        <v>90</v>
      </c>
      <c r="N307" s="841"/>
      <c r="O307" s="149"/>
      <c r="P307" s="147"/>
    </row>
    <row r="308" spans="1:16" hidden="1" x14ac:dyDescent="0.2">
      <c r="A308" s="490"/>
      <c r="B308" s="501" t="s">
        <v>80</v>
      </c>
      <c r="C308" s="492" t="s">
        <v>6</v>
      </c>
      <c r="D308" s="502"/>
      <c r="E308" s="502"/>
      <c r="F308" s="292" t="s">
        <v>2</v>
      </c>
      <c r="G308" s="323">
        <v>0</v>
      </c>
      <c r="H308" s="323">
        <v>0</v>
      </c>
      <c r="I308" s="328">
        <f t="shared" si="5"/>
        <v>0</v>
      </c>
      <c r="J308" s="489"/>
      <c r="K308" s="674"/>
      <c r="L308" s="674"/>
      <c r="M308" s="674"/>
      <c r="N308" s="841"/>
      <c r="O308" s="149"/>
      <c r="P308" s="147"/>
    </row>
    <row r="309" spans="1:16" hidden="1" x14ac:dyDescent="0.2">
      <c r="A309" s="490"/>
      <c r="B309" s="501" t="s">
        <v>80</v>
      </c>
      <c r="C309" s="492" t="s">
        <v>6</v>
      </c>
      <c r="D309" s="502"/>
      <c r="E309" s="502"/>
      <c r="F309" s="292" t="s">
        <v>5</v>
      </c>
      <c r="G309" s="323">
        <v>284387.20000000001</v>
      </c>
      <c r="H309" s="323">
        <v>284387.20000000001</v>
      </c>
      <c r="I309" s="328">
        <f t="shared" si="5"/>
        <v>0</v>
      </c>
      <c r="J309" s="489"/>
      <c r="K309" s="674"/>
      <c r="L309" s="674"/>
      <c r="M309" s="674"/>
      <c r="N309" s="841"/>
      <c r="O309" s="1"/>
    </row>
    <row r="310" spans="1:16" hidden="1" x14ac:dyDescent="0.2">
      <c r="A310" s="490" t="s">
        <v>154</v>
      </c>
      <c r="B310" s="491" t="s">
        <v>225</v>
      </c>
      <c r="C310" s="492" t="s">
        <v>6</v>
      </c>
      <c r="D310" s="493" t="s">
        <v>88</v>
      </c>
      <c r="E310" s="493" t="s">
        <v>89</v>
      </c>
      <c r="F310" s="297" t="s">
        <v>1</v>
      </c>
      <c r="G310" s="328">
        <v>284387.20000000001</v>
      </c>
      <c r="H310" s="328">
        <v>284387.20000000001</v>
      </c>
      <c r="I310" s="328">
        <f t="shared" si="5"/>
        <v>0</v>
      </c>
      <c r="J310" s="537" t="s">
        <v>438</v>
      </c>
      <c r="K310" s="838">
        <v>52</v>
      </c>
      <c r="L310" s="839"/>
      <c r="M310" s="839"/>
      <c r="N310" s="841"/>
      <c r="O310" s="1"/>
    </row>
    <row r="311" spans="1:16" hidden="1" x14ac:dyDescent="0.2">
      <c r="A311" s="490"/>
      <c r="B311" s="491" t="s">
        <v>81</v>
      </c>
      <c r="C311" s="492" t="s">
        <v>6</v>
      </c>
      <c r="D311" s="494"/>
      <c r="E311" s="494"/>
      <c r="F311" s="292" t="s">
        <v>2</v>
      </c>
      <c r="G311" s="323">
        <v>0</v>
      </c>
      <c r="H311" s="323">
        <v>0</v>
      </c>
      <c r="I311" s="328">
        <f t="shared" si="5"/>
        <v>0</v>
      </c>
      <c r="J311" s="537"/>
      <c r="K311" s="838"/>
      <c r="L311" s="839"/>
      <c r="M311" s="839"/>
      <c r="N311" s="841"/>
      <c r="O311" s="1"/>
    </row>
    <row r="312" spans="1:16" ht="63.75" hidden="1" x14ac:dyDescent="0.2">
      <c r="A312" s="490"/>
      <c r="B312" s="491" t="s">
        <v>81</v>
      </c>
      <c r="C312" s="492" t="s">
        <v>6</v>
      </c>
      <c r="D312" s="495"/>
      <c r="E312" s="495"/>
      <c r="F312" s="292" t="s">
        <v>5</v>
      </c>
      <c r="G312" s="323">
        <v>284387.20000000001</v>
      </c>
      <c r="H312" s="323">
        <v>284387.20000000001</v>
      </c>
      <c r="I312" s="328">
        <f t="shared" si="5"/>
        <v>0</v>
      </c>
      <c r="J312" s="3" t="s">
        <v>439</v>
      </c>
      <c r="K312" s="318">
        <v>17.600000000000001</v>
      </c>
      <c r="L312" s="318"/>
      <c r="M312" s="318"/>
      <c r="N312" s="842"/>
      <c r="O312" s="1"/>
    </row>
    <row r="313" spans="1:16" hidden="1" x14ac:dyDescent="0.2"/>
    <row r="314" spans="1:16" ht="18.75" hidden="1" x14ac:dyDescent="0.3">
      <c r="B314" s="14" t="s">
        <v>265</v>
      </c>
      <c r="C314" s="14"/>
      <c r="D314" s="14"/>
      <c r="E314" s="14"/>
      <c r="F314" s="44"/>
      <c r="G314" s="41"/>
      <c r="H314" s="41"/>
      <c r="I314" s="41"/>
      <c r="J314" s="14" t="s">
        <v>264</v>
      </c>
      <c r="O314" s="1"/>
    </row>
    <row r="315" spans="1:16" hidden="1" x14ac:dyDescent="0.2"/>
    <row r="316" spans="1:16" hidden="1" x14ac:dyDescent="0.2"/>
    <row r="317" spans="1:16" hidden="1" x14ac:dyDescent="0.2"/>
  </sheetData>
  <mergeCells count="864">
    <mergeCell ref="A9:K9"/>
    <mergeCell ref="A11:A12"/>
    <mergeCell ref="B11:B12"/>
    <mergeCell ref="C11:C12"/>
    <mergeCell ref="D11:E11"/>
    <mergeCell ref="F11:G11"/>
    <mergeCell ref="J11:J12"/>
    <mergeCell ref="K11:K12"/>
    <mergeCell ref="L11:L12"/>
    <mergeCell ref="M11:M12"/>
    <mergeCell ref="N11:N12"/>
    <mergeCell ref="A14:B31"/>
    <mergeCell ref="C14:C18"/>
    <mergeCell ref="D14:D18"/>
    <mergeCell ref="E14:E18"/>
    <mergeCell ref="J14:J31"/>
    <mergeCell ref="K14:K31"/>
    <mergeCell ref="L14:L31"/>
    <mergeCell ref="M14:M31"/>
    <mergeCell ref="N14:N31"/>
    <mergeCell ref="C19:C21"/>
    <mergeCell ref="D19:D21"/>
    <mergeCell ref="E19:E21"/>
    <mergeCell ref="C22:C25"/>
    <mergeCell ref="D22:D25"/>
    <mergeCell ref="E22:E25"/>
    <mergeCell ref="C26:C28"/>
    <mergeCell ref="D26:D28"/>
    <mergeCell ref="E26:E28"/>
    <mergeCell ref="C29:C31"/>
    <mergeCell ref="D29:D31"/>
    <mergeCell ref="E29:E31"/>
    <mergeCell ref="A32:A43"/>
    <mergeCell ref="B32:B43"/>
    <mergeCell ref="C32:C36"/>
    <mergeCell ref="D32:D36"/>
    <mergeCell ref="E32:E36"/>
    <mergeCell ref="E41:E43"/>
    <mergeCell ref="J32:J43"/>
    <mergeCell ref="K32:K43"/>
    <mergeCell ref="L32:L43"/>
    <mergeCell ref="M32:M43"/>
    <mergeCell ref="N32:N43"/>
    <mergeCell ref="C37:C40"/>
    <mergeCell ref="D37:D40"/>
    <mergeCell ref="E37:E40"/>
    <mergeCell ref="C41:C43"/>
    <mergeCell ref="D41:D43"/>
    <mergeCell ref="G48:G49"/>
    <mergeCell ref="H48:H49"/>
    <mergeCell ref="N48:N49"/>
    <mergeCell ref="K44:K46"/>
    <mergeCell ref="L44:L46"/>
    <mergeCell ref="M44:M46"/>
    <mergeCell ref="N44:N46"/>
    <mergeCell ref="J44:J46"/>
    <mergeCell ref="A47:A49"/>
    <mergeCell ref="B47:B49"/>
    <mergeCell ref="C47:C49"/>
    <mergeCell ref="D47:D49"/>
    <mergeCell ref="E47:E49"/>
    <mergeCell ref="F48:F49"/>
    <mergeCell ref="A44:A46"/>
    <mergeCell ref="B44:B46"/>
    <mergeCell ref="C44:C46"/>
    <mergeCell ref="D44:D46"/>
    <mergeCell ref="E44:E46"/>
    <mergeCell ref="O53:P53"/>
    <mergeCell ref="A54:A55"/>
    <mergeCell ref="B54:B55"/>
    <mergeCell ref="C54:C55"/>
    <mergeCell ref="D54:D55"/>
    <mergeCell ref="E54:E55"/>
    <mergeCell ref="O54:P54"/>
    <mergeCell ref="O55:P55"/>
    <mergeCell ref="N50:N52"/>
    <mergeCell ref="A50:A52"/>
    <mergeCell ref="B50:B52"/>
    <mergeCell ref="C50:C52"/>
    <mergeCell ref="D50:D52"/>
    <mergeCell ref="E50:E52"/>
    <mergeCell ref="J50:J52"/>
    <mergeCell ref="K50:K52"/>
    <mergeCell ref="L50:L52"/>
    <mergeCell ref="M50:M52"/>
    <mergeCell ref="A58:A59"/>
    <mergeCell ref="B58:B59"/>
    <mergeCell ref="C58:C59"/>
    <mergeCell ref="D58:D59"/>
    <mergeCell ref="E58:E59"/>
    <mergeCell ref="K56:K57"/>
    <mergeCell ref="L56:L57"/>
    <mergeCell ref="M56:M57"/>
    <mergeCell ref="N56:N57"/>
    <mergeCell ref="A56:A57"/>
    <mergeCell ref="B56:B57"/>
    <mergeCell ref="C56:C57"/>
    <mergeCell ref="D56:D57"/>
    <mergeCell ref="E56:E57"/>
    <mergeCell ref="J56:J57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K64:K65"/>
    <mergeCell ref="L64:L65"/>
    <mergeCell ref="M64:M65"/>
    <mergeCell ref="N64:N65"/>
    <mergeCell ref="A66:A67"/>
    <mergeCell ref="B66:B67"/>
    <mergeCell ref="C66:C67"/>
    <mergeCell ref="D66:D67"/>
    <mergeCell ref="E66:E67"/>
    <mergeCell ref="A64:A65"/>
    <mergeCell ref="B64:B65"/>
    <mergeCell ref="C64:C65"/>
    <mergeCell ref="D64:D65"/>
    <mergeCell ref="E64:E65"/>
    <mergeCell ref="J64:J65"/>
    <mergeCell ref="K68:K70"/>
    <mergeCell ref="L68:L70"/>
    <mergeCell ref="M68:M70"/>
    <mergeCell ref="N68:N70"/>
    <mergeCell ref="A71:A75"/>
    <mergeCell ref="B71:B75"/>
    <mergeCell ref="C71:C75"/>
    <mergeCell ref="D71:D75"/>
    <mergeCell ref="E71:E75"/>
    <mergeCell ref="J71:J72"/>
    <mergeCell ref="A68:A70"/>
    <mergeCell ref="B68:B70"/>
    <mergeCell ref="C68:C70"/>
    <mergeCell ref="D68:D70"/>
    <mergeCell ref="E68:E70"/>
    <mergeCell ref="J68:J70"/>
    <mergeCell ref="K71:K72"/>
    <mergeCell ref="L71:L72"/>
    <mergeCell ref="M71:M72"/>
    <mergeCell ref="N71:N73"/>
    <mergeCell ref="F72:F75"/>
    <mergeCell ref="G72:G75"/>
    <mergeCell ref="H72:H75"/>
    <mergeCell ref="J74:J75"/>
    <mergeCell ref="K74:K75"/>
    <mergeCell ref="L74:L75"/>
    <mergeCell ref="M74:M75"/>
    <mergeCell ref="N74:N75"/>
    <mergeCell ref="A76:A80"/>
    <mergeCell ref="B76:B80"/>
    <mergeCell ref="C76:C80"/>
    <mergeCell ref="D76:D80"/>
    <mergeCell ref="E76:E80"/>
    <mergeCell ref="F78:F80"/>
    <mergeCell ref="G78:G80"/>
    <mergeCell ref="H78:H80"/>
    <mergeCell ref="J79:J80"/>
    <mergeCell ref="K79:K80"/>
    <mergeCell ref="L79:L80"/>
    <mergeCell ref="M79:M80"/>
    <mergeCell ref="N79:N80"/>
    <mergeCell ref="A81:A83"/>
    <mergeCell ref="B81:B83"/>
    <mergeCell ref="C81:C83"/>
    <mergeCell ref="D81:D83"/>
    <mergeCell ref="E81:E83"/>
    <mergeCell ref="N84:N85"/>
    <mergeCell ref="A86:A87"/>
    <mergeCell ref="B86:B87"/>
    <mergeCell ref="C86:C87"/>
    <mergeCell ref="D86:D87"/>
    <mergeCell ref="E86:E87"/>
    <mergeCell ref="N86:N87"/>
    <mergeCell ref="J81:J83"/>
    <mergeCell ref="K81:K83"/>
    <mergeCell ref="L81:L83"/>
    <mergeCell ref="M81:M83"/>
    <mergeCell ref="N81:N83"/>
    <mergeCell ref="A84:A85"/>
    <mergeCell ref="B84:B85"/>
    <mergeCell ref="C84:C85"/>
    <mergeCell ref="D84:D85"/>
    <mergeCell ref="E84:E85"/>
    <mergeCell ref="K88:K89"/>
    <mergeCell ref="L88:L89"/>
    <mergeCell ref="M88:M89"/>
    <mergeCell ref="N88:N96"/>
    <mergeCell ref="O88:P89"/>
    <mergeCell ref="A91:A93"/>
    <mergeCell ref="B91:B93"/>
    <mergeCell ref="C91:C93"/>
    <mergeCell ref="D91:D93"/>
    <mergeCell ref="E91:E93"/>
    <mergeCell ref="A88:A90"/>
    <mergeCell ref="B88:B90"/>
    <mergeCell ref="C88:C90"/>
    <mergeCell ref="D88:D90"/>
    <mergeCell ref="E88:E90"/>
    <mergeCell ref="J88:J89"/>
    <mergeCell ref="K94:K95"/>
    <mergeCell ref="L94:L95"/>
    <mergeCell ref="M94:M95"/>
    <mergeCell ref="A97:A98"/>
    <mergeCell ref="B97:B98"/>
    <mergeCell ref="C97:C98"/>
    <mergeCell ref="D97:D98"/>
    <mergeCell ref="E97:E98"/>
    <mergeCell ref="J91:J92"/>
    <mergeCell ref="K91:K92"/>
    <mergeCell ref="L91:L92"/>
    <mergeCell ref="M91:M93"/>
    <mergeCell ref="A94:A96"/>
    <mergeCell ref="B94:B96"/>
    <mergeCell ref="C94:C96"/>
    <mergeCell ref="D94:D96"/>
    <mergeCell ref="E94:E96"/>
    <mergeCell ref="J94:J95"/>
    <mergeCell ref="O100:S101"/>
    <mergeCell ref="A102:A104"/>
    <mergeCell ref="B102:B104"/>
    <mergeCell ref="C102:C104"/>
    <mergeCell ref="D102:D104"/>
    <mergeCell ref="E102:E104"/>
    <mergeCell ref="J102:J104"/>
    <mergeCell ref="K102:K104"/>
    <mergeCell ref="L102:L104"/>
    <mergeCell ref="M102:M104"/>
    <mergeCell ref="A99:A101"/>
    <mergeCell ref="B99:B101"/>
    <mergeCell ref="C99:C101"/>
    <mergeCell ref="D99:D101"/>
    <mergeCell ref="E99:E101"/>
    <mergeCell ref="N99:N101"/>
    <mergeCell ref="J100:J101"/>
    <mergeCell ref="K100:K101"/>
    <mergeCell ref="L100:L101"/>
    <mergeCell ref="M100:M101"/>
    <mergeCell ref="N102:N104"/>
    <mergeCell ref="N105:N106"/>
    <mergeCell ref="F106:F107"/>
    <mergeCell ref="G106:G107"/>
    <mergeCell ref="H106:H107"/>
    <mergeCell ref="A109:A111"/>
    <mergeCell ref="B109:B111"/>
    <mergeCell ref="C109:C111"/>
    <mergeCell ref="D109:D111"/>
    <mergeCell ref="E109:E111"/>
    <mergeCell ref="J109:J111"/>
    <mergeCell ref="K109:K111"/>
    <mergeCell ref="L109:L111"/>
    <mergeCell ref="M109:M111"/>
    <mergeCell ref="N109:N111"/>
    <mergeCell ref="A105:A108"/>
    <mergeCell ref="B105:B108"/>
    <mergeCell ref="C105:C108"/>
    <mergeCell ref="D105:D108"/>
    <mergeCell ref="E105:E108"/>
    <mergeCell ref="J105:J106"/>
    <mergeCell ref="K105:K106"/>
    <mergeCell ref="L105:L106"/>
    <mergeCell ref="M105:M106"/>
    <mergeCell ref="A112:A114"/>
    <mergeCell ref="B112:B114"/>
    <mergeCell ref="C112:C114"/>
    <mergeCell ref="D112:D114"/>
    <mergeCell ref="E112:E114"/>
    <mergeCell ref="J112:J113"/>
    <mergeCell ref="K112:K113"/>
    <mergeCell ref="L112:L113"/>
    <mergeCell ref="M112:M113"/>
    <mergeCell ref="N112:N114"/>
    <mergeCell ref="A115:A117"/>
    <mergeCell ref="B115:B117"/>
    <mergeCell ref="C115:C117"/>
    <mergeCell ref="D115:D117"/>
    <mergeCell ref="E115:E117"/>
    <mergeCell ref="F115:F116"/>
    <mergeCell ref="N115:N117"/>
    <mergeCell ref="A118:A120"/>
    <mergeCell ref="B118:B120"/>
    <mergeCell ref="C118:C120"/>
    <mergeCell ref="D118:D120"/>
    <mergeCell ref="E118:E120"/>
    <mergeCell ref="J118:J120"/>
    <mergeCell ref="K118:K120"/>
    <mergeCell ref="L118:L120"/>
    <mergeCell ref="M118:M120"/>
    <mergeCell ref="G115:G116"/>
    <mergeCell ref="H115:H116"/>
    <mergeCell ref="J115:J116"/>
    <mergeCell ref="K115:K116"/>
    <mergeCell ref="L115:L116"/>
    <mergeCell ref="M115:M116"/>
    <mergeCell ref="N118:N120"/>
    <mergeCell ref="N121:N123"/>
    <mergeCell ref="A124:A126"/>
    <mergeCell ref="B124:B126"/>
    <mergeCell ref="C124:C126"/>
    <mergeCell ref="D124:D126"/>
    <mergeCell ref="E124:E126"/>
    <mergeCell ref="J124:J126"/>
    <mergeCell ref="K124:K126"/>
    <mergeCell ref="L124:L126"/>
    <mergeCell ref="M124:M126"/>
    <mergeCell ref="A121:A123"/>
    <mergeCell ref="B121:B123"/>
    <mergeCell ref="C121:C123"/>
    <mergeCell ref="D121:D123"/>
    <mergeCell ref="E121:E123"/>
    <mergeCell ref="J121:J122"/>
    <mergeCell ref="K121:K122"/>
    <mergeCell ref="L121:L122"/>
    <mergeCell ref="M121:M122"/>
    <mergeCell ref="N127:N130"/>
    <mergeCell ref="F129:F130"/>
    <mergeCell ref="G129:G130"/>
    <mergeCell ref="H129:H130"/>
    <mergeCell ref="N124:N126"/>
    <mergeCell ref="A127:A130"/>
    <mergeCell ref="B127:B130"/>
    <mergeCell ref="C127:C130"/>
    <mergeCell ref="D127:D130"/>
    <mergeCell ref="E127:E130"/>
    <mergeCell ref="F127:F128"/>
    <mergeCell ref="G127:G128"/>
    <mergeCell ref="H127:H128"/>
    <mergeCell ref="J127:J128"/>
    <mergeCell ref="A131:A136"/>
    <mergeCell ref="B131:B136"/>
    <mergeCell ref="C131:C132"/>
    <mergeCell ref="D131:D132"/>
    <mergeCell ref="E131:E132"/>
    <mergeCell ref="J131:J136"/>
    <mergeCell ref="K127:K128"/>
    <mergeCell ref="L127:L128"/>
    <mergeCell ref="M127:M128"/>
    <mergeCell ref="K131:K136"/>
    <mergeCell ref="L131:L136"/>
    <mergeCell ref="M131:M136"/>
    <mergeCell ref="N131:N136"/>
    <mergeCell ref="C133:C134"/>
    <mergeCell ref="D133:D134"/>
    <mergeCell ref="E133:E134"/>
    <mergeCell ref="C135:C136"/>
    <mergeCell ref="D135:D136"/>
    <mergeCell ref="E135:E136"/>
    <mergeCell ref="K137:K138"/>
    <mergeCell ref="L137:L138"/>
    <mergeCell ref="M137:M138"/>
    <mergeCell ref="N137:N138"/>
    <mergeCell ref="A139:A140"/>
    <mergeCell ref="B139:B140"/>
    <mergeCell ref="C139:C140"/>
    <mergeCell ref="D139:D140"/>
    <mergeCell ref="E139:E140"/>
    <mergeCell ref="N139:N140"/>
    <mergeCell ref="A137:A138"/>
    <mergeCell ref="B137:B138"/>
    <mergeCell ref="C137:C138"/>
    <mergeCell ref="D137:D138"/>
    <mergeCell ref="E137:E138"/>
    <mergeCell ref="J137:J138"/>
    <mergeCell ref="N141:N142"/>
    <mergeCell ref="A143:A144"/>
    <mergeCell ref="B143:B144"/>
    <mergeCell ref="C143:C144"/>
    <mergeCell ref="D143:D144"/>
    <mergeCell ref="E143:E144"/>
    <mergeCell ref="N143:N144"/>
    <mergeCell ref="A141:A142"/>
    <mergeCell ref="B141:B142"/>
    <mergeCell ref="C141:C142"/>
    <mergeCell ref="D141:D142"/>
    <mergeCell ref="E141:E142"/>
    <mergeCell ref="J141:J142"/>
    <mergeCell ref="A145:A153"/>
    <mergeCell ref="B145:B153"/>
    <mergeCell ref="C145:C148"/>
    <mergeCell ref="D145:D148"/>
    <mergeCell ref="E145:E148"/>
    <mergeCell ref="J145:J153"/>
    <mergeCell ref="K141:K142"/>
    <mergeCell ref="L141:L142"/>
    <mergeCell ref="M141:M142"/>
    <mergeCell ref="K145:K153"/>
    <mergeCell ref="L145:L153"/>
    <mergeCell ref="M145:M153"/>
    <mergeCell ref="N145:N153"/>
    <mergeCell ref="C149:C151"/>
    <mergeCell ref="D149:D151"/>
    <mergeCell ref="E149:E151"/>
    <mergeCell ref="C152:C153"/>
    <mergeCell ref="D152:D153"/>
    <mergeCell ref="E152:E153"/>
    <mergeCell ref="K154:K156"/>
    <mergeCell ref="L154:L156"/>
    <mergeCell ref="M154:M156"/>
    <mergeCell ref="N154:N156"/>
    <mergeCell ref="A157:A159"/>
    <mergeCell ref="B157:B159"/>
    <mergeCell ref="C157:C159"/>
    <mergeCell ref="D157:D159"/>
    <mergeCell ref="E157:E159"/>
    <mergeCell ref="J157:J158"/>
    <mergeCell ref="A154:A156"/>
    <mergeCell ref="B154:B156"/>
    <mergeCell ref="C154:C156"/>
    <mergeCell ref="D154:D156"/>
    <mergeCell ref="E154:E156"/>
    <mergeCell ref="J154:J156"/>
    <mergeCell ref="K157:K158"/>
    <mergeCell ref="L157:L158"/>
    <mergeCell ref="M157:M158"/>
    <mergeCell ref="N157:N170"/>
    <mergeCell ref="A160:A166"/>
    <mergeCell ref="B160:B166"/>
    <mergeCell ref="C160:C162"/>
    <mergeCell ref="D160:D166"/>
    <mergeCell ref="E160:E166"/>
    <mergeCell ref="J160:J166"/>
    <mergeCell ref="K160:K166"/>
    <mergeCell ref="L160:L166"/>
    <mergeCell ref="M160:M166"/>
    <mergeCell ref="C163:C164"/>
    <mergeCell ref="C165:C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N171:N172"/>
    <mergeCell ref="A173:A178"/>
    <mergeCell ref="B173:B178"/>
    <mergeCell ref="C173:C175"/>
    <mergeCell ref="D173:D175"/>
    <mergeCell ref="E173:E175"/>
    <mergeCell ref="J173:J178"/>
    <mergeCell ref="K173:K178"/>
    <mergeCell ref="L173:L178"/>
    <mergeCell ref="M173:M178"/>
    <mergeCell ref="N173:N178"/>
    <mergeCell ref="C176:C178"/>
    <mergeCell ref="D176:D178"/>
    <mergeCell ref="E176:E178"/>
    <mergeCell ref="N179:N180"/>
    <mergeCell ref="A181:A186"/>
    <mergeCell ref="B181:B186"/>
    <mergeCell ref="C181:C186"/>
    <mergeCell ref="D181:D186"/>
    <mergeCell ref="E181:E186"/>
    <mergeCell ref="F181:F183"/>
    <mergeCell ref="J188:J189"/>
    <mergeCell ref="K188:K189"/>
    <mergeCell ref="L188:L189"/>
    <mergeCell ref="M188:M189"/>
    <mergeCell ref="A179:A180"/>
    <mergeCell ref="B179:B180"/>
    <mergeCell ref="C179:C180"/>
    <mergeCell ref="D179:D180"/>
    <mergeCell ref="E179:E180"/>
    <mergeCell ref="J179:J180"/>
    <mergeCell ref="K179:K180"/>
    <mergeCell ref="L179:L180"/>
    <mergeCell ref="M179:M180"/>
    <mergeCell ref="J190:J191"/>
    <mergeCell ref="K190:K191"/>
    <mergeCell ref="L190:L191"/>
    <mergeCell ref="M190:M191"/>
    <mergeCell ref="A187:A191"/>
    <mergeCell ref="B187:B191"/>
    <mergeCell ref="C187:C191"/>
    <mergeCell ref="D187:D191"/>
    <mergeCell ref="E187:E191"/>
    <mergeCell ref="F188:F191"/>
    <mergeCell ref="G188:G191"/>
    <mergeCell ref="H188:H191"/>
    <mergeCell ref="M192:M194"/>
    <mergeCell ref="A195:A197"/>
    <mergeCell ref="B195:B197"/>
    <mergeCell ref="C195:C197"/>
    <mergeCell ref="D195:D197"/>
    <mergeCell ref="E195:E197"/>
    <mergeCell ref="J195:J196"/>
    <mergeCell ref="K195:K196"/>
    <mergeCell ref="A192:A194"/>
    <mergeCell ref="B192:B194"/>
    <mergeCell ref="C192:C194"/>
    <mergeCell ref="D192:D194"/>
    <mergeCell ref="E192:E194"/>
    <mergeCell ref="J192:J194"/>
    <mergeCell ref="A198:A206"/>
    <mergeCell ref="B198:B206"/>
    <mergeCell ref="C198:C200"/>
    <mergeCell ref="D198:D200"/>
    <mergeCell ref="E198:E200"/>
    <mergeCell ref="J198:J206"/>
    <mergeCell ref="K198:K206"/>
    <mergeCell ref="L198:L206"/>
    <mergeCell ref="K192:K194"/>
    <mergeCell ref="L192:L194"/>
    <mergeCell ref="M198:M206"/>
    <mergeCell ref="N198:N206"/>
    <mergeCell ref="C201:C203"/>
    <mergeCell ref="D201:D203"/>
    <mergeCell ref="E201:E203"/>
    <mergeCell ref="C204:C206"/>
    <mergeCell ref="D204:D206"/>
    <mergeCell ref="E204:E206"/>
    <mergeCell ref="L195:L196"/>
    <mergeCell ref="M195:M196"/>
    <mergeCell ref="N181:N197"/>
    <mergeCell ref="F184:F186"/>
    <mergeCell ref="G184:G186"/>
    <mergeCell ref="H184:H186"/>
    <mergeCell ref="J184:J185"/>
    <mergeCell ref="K184:K185"/>
    <mergeCell ref="L184:L185"/>
    <mergeCell ref="M184:M185"/>
    <mergeCell ref="G181:G183"/>
    <mergeCell ref="H181:H183"/>
    <mergeCell ref="J181:J183"/>
    <mergeCell ref="K181:K183"/>
    <mergeCell ref="L181:L183"/>
    <mergeCell ref="M181:M183"/>
    <mergeCell ref="O210:Q210"/>
    <mergeCell ref="A212:A213"/>
    <mergeCell ref="B212:B213"/>
    <mergeCell ref="C212:C213"/>
    <mergeCell ref="D212:D213"/>
    <mergeCell ref="E212:E213"/>
    <mergeCell ref="N212:N213"/>
    <mergeCell ref="K207:K209"/>
    <mergeCell ref="L207:L209"/>
    <mergeCell ref="M207:M209"/>
    <mergeCell ref="N207:N209"/>
    <mergeCell ref="A210:A211"/>
    <mergeCell ref="B210:B211"/>
    <mergeCell ref="C210:C211"/>
    <mergeCell ref="D210:D211"/>
    <mergeCell ref="E210:E211"/>
    <mergeCell ref="A207:A209"/>
    <mergeCell ref="B207:B209"/>
    <mergeCell ref="C207:C209"/>
    <mergeCell ref="D207:D209"/>
    <mergeCell ref="E207:E209"/>
    <mergeCell ref="J207:J209"/>
    <mergeCell ref="A216:A217"/>
    <mergeCell ref="B216:B217"/>
    <mergeCell ref="C216:C217"/>
    <mergeCell ref="D216:D217"/>
    <mergeCell ref="E216:E217"/>
    <mergeCell ref="N216:N217"/>
    <mergeCell ref="A214:A215"/>
    <mergeCell ref="B214:B215"/>
    <mergeCell ref="C214:C215"/>
    <mergeCell ref="D214:D215"/>
    <mergeCell ref="E214:E215"/>
    <mergeCell ref="N214:N215"/>
    <mergeCell ref="O220:Q220"/>
    <mergeCell ref="A222:A223"/>
    <mergeCell ref="B222:B223"/>
    <mergeCell ref="C222:C223"/>
    <mergeCell ref="D222:D223"/>
    <mergeCell ref="E222:E223"/>
    <mergeCell ref="N222:N223"/>
    <mergeCell ref="N218:N219"/>
    <mergeCell ref="A220:A221"/>
    <mergeCell ref="B220:B221"/>
    <mergeCell ref="C220:C221"/>
    <mergeCell ref="D220:D221"/>
    <mergeCell ref="E220:E221"/>
    <mergeCell ref="N220:N221"/>
    <mergeCell ref="A218:A219"/>
    <mergeCell ref="B218:B219"/>
    <mergeCell ref="C218:C219"/>
    <mergeCell ref="D218:D219"/>
    <mergeCell ref="E218:E219"/>
    <mergeCell ref="M218:M219"/>
    <mergeCell ref="K226:K227"/>
    <mergeCell ref="L226:L227"/>
    <mergeCell ref="M226:M227"/>
    <mergeCell ref="N226:N227"/>
    <mergeCell ref="A228:A230"/>
    <mergeCell ref="B228:B230"/>
    <mergeCell ref="C228:C230"/>
    <mergeCell ref="D228:D230"/>
    <mergeCell ref="E228:E230"/>
    <mergeCell ref="J228:J229"/>
    <mergeCell ref="A224:A227"/>
    <mergeCell ref="B224:B227"/>
    <mergeCell ref="C224:C227"/>
    <mergeCell ref="D224:D227"/>
    <mergeCell ref="E224:E227"/>
    <mergeCell ref="N224:N225"/>
    <mergeCell ref="F225:F227"/>
    <mergeCell ref="G225:G227"/>
    <mergeCell ref="H225:H227"/>
    <mergeCell ref="J226:J227"/>
    <mergeCell ref="A233:A234"/>
    <mergeCell ref="B233:B234"/>
    <mergeCell ref="C233:C234"/>
    <mergeCell ref="D233:D234"/>
    <mergeCell ref="E233:E234"/>
    <mergeCell ref="N233:N234"/>
    <mergeCell ref="K228:K229"/>
    <mergeCell ref="L228:L229"/>
    <mergeCell ref="M228:M229"/>
    <mergeCell ref="N228:N230"/>
    <mergeCell ref="A231:A232"/>
    <mergeCell ref="B231:B232"/>
    <mergeCell ref="C231:C232"/>
    <mergeCell ref="D231:D232"/>
    <mergeCell ref="E231:E232"/>
    <mergeCell ref="N235:N236"/>
    <mergeCell ref="A237:A238"/>
    <mergeCell ref="B237:B238"/>
    <mergeCell ref="C237:C238"/>
    <mergeCell ref="D237:D238"/>
    <mergeCell ref="E237:E238"/>
    <mergeCell ref="M237:M238"/>
    <mergeCell ref="N237:N240"/>
    <mergeCell ref="A239:A240"/>
    <mergeCell ref="B239:B240"/>
    <mergeCell ref="A235:A236"/>
    <mergeCell ref="B235:B236"/>
    <mergeCell ref="C235:C236"/>
    <mergeCell ref="D235:D236"/>
    <mergeCell ref="E235:E236"/>
    <mergeCell ref="M235:M236"/>
    <mergeCell ref="C239:C240"/>
    <mergeCell ref="D239:D240"/>
    <mergeCell ref="E239:E240"/>
    <mergeCell ref="M239:M240"/>
    <mergeCell ref="A241:A243"/>
    <mergeCell ref="B241:B243"/>
    <mergeCell ref="C241:C243"/>
    <mergeCell ref="D241:D243"/>
    <mergeCell ref="E241:E243"/>
    <mergeCell ref="J241:J243"/>
    <mergeCell ref="O244:O245"/>
    <mergeCell ref="A247:A249"/>
    <mergeCell ref="B247:B249"/>
    <mergeCell ref="C247:C249"/>
    <mergeCell ref="D247:D249"/>
    <mergeCell ref="E247:E249"/>
    <mergeCell ref="K241:K243"/>
    <mergeCell ref="L241:L243"/>
    <mergeCell ref="M241:M243"/>
    <mergeCell ref="N241:N243"/>
    <mergeCell ref="A244:A246"/>
    <mergeCell ref="B244:B246"/>
    <mergeCell ref="C244:C246"/>
    <mergeCell ref="D244:D246"/>
    <mergeCell ref="E244:E246"/>
    <mergeCell ref="J244:J245"/>
    <mergeCell ref="A250:A252"/>
    <mergeCell ref="B250:B252"/>
    <mergeCell ref="C250:C252"/>
    <mergeCell ref="D250:D252"/>
    <mergeCell ref="E250:E252"/>
    <mergeCell ref="K244:K245"/>
    <mergeCell ref="L244:L245"/>
    <mergeCell ref="M244:M246"/>
    <mergeCell ref="N244:N246"/>
    <mergeCell ref="J250:J251"/>
    <mergeCell ref="K250:K251"/>
    <mergeCell ref="L250:L251"/>
    <mergeCell ref="M250:M252"/>
    <mergeCell ref="N250:N252"/>
    <mergeCell ref="O250:O251"/>
    <mergeCell ref="J247:J249"/>
    <mergeCell ref="K247:K249"/>
    <mergeCell ref="L247:L249"/>
    <mergeCell ref="M247:M249"/>
    <mergeCell ref="N247:N249"/>
    <mergeCell ref="K253:K261"/>
    <mergeCell ref="L253:L261"/>
    <mergeCell ref="M253:M261"/>
    <mergeCell ref="N253:N261"/>
    <mergeCell ref="N265:N279"/>
    <mergeCell ref="A268:A269"/>
    <mergeCell ref="B268:B269"/>
    <mergeCell ref="C268:C269"/>
    <mergeCell ref="D268:D269"/>
    <mergeCell ref="E268:E269"/>
    <mergeCell ref="J268:J269"/>
    <mergeCell ref="K262:K263"/>
    <mergeCell ref="L262:L263"/>
    <mergeCell ref="M262:M263"/>
    <mergeCell ref="N262:N264"/>
    <mergeCell ref="A265:A267"/>
    <mergeCell ref="B265:B267"/>
    <mergeCell ref="C265:C267"/>
    <mergeCell ref="D265:D267"/>
    <mergeCell ref="E265:E267"/>
    <mergeCell ref="A262:A264"/>
    <mergeCell ref="B262:B264"/>
    <mergeCell ref="C262:C264"/>
    <mergeCell ref="D262:D264"/>
    <mergeCell ref="E262:E264"/>
    <mergeCell ref="J262:J263"/>
    <mergeCell ref="K268:K269"/>
    <mergeCell ref="L268:L269"/>
    <mergeCell ref="C256:C258"/>
    <mergeCell ref="C259:C261"/>
    <mergeCell ref="A253:A261"/>
    <mergeCell ref="B253:B261"/>
    <mergeCell ref="C253:C255"/>
    <mergeCell ref="D253:D261"/>
    <mergeCell ref="E253:E261"/>
    <mergeCell ref="J253:J261"/>
    <mergeCell ref="M268:M269"/>
    <mergeCell ref="A270:A271"/>
    <mergeCell ref="B270:B271"/>
    <mergeCell ref="C270:C271"/>
    <mergeCell ref="D270:D271"/>
    <mergeCell ref="E270:E271"/>
    <mergeCell ref="K265:K266"/>
    <mergeCell ref="L265:L266"/>
    <mergeCell ref="M265:M266"/>
    <mergeCell ref="J265:J266"/>
    <mergeCell ref="K272:K273"/>
    <mergeCell ref="L272:L273"/>
    <mergeCell ref="M272:M273"/>
    <mergeCell ref="A274:A275"/>
    <mergeCell ref="B274:B275"/>
    <mergeCell ref="C274:C275"/>
    <mergeCell ref="D274:D275"/>
    <mergeCell ref="E274:E275"/>
    <mergeCell ref="A272:A273"/>
    <mergeCell ref="B272:B273"/>
    <mergeCell ref="C272:C273"/>
    <mergeCell ref="D272:D273"/>
    <mergeCell ref="E272:E273"/>
    <mergeCell ref="J272:J273"/>
    <mergeCell ref="K276:K277"/>
    <mergeCell ref="L276:L277"/>
    <mergeCell ref="M276:M277"/>
    <mergeCell ref="A278:A279"/>
    <mergeCell ref="C278:C279"/>
    <mergeCell ref="D278:D279"/>
    <mergeCell ref="E278:E279"/>
    <mergeCell ref="M278:M279"/>
    <mergeCell ref="A276:A277"/>
    <mergeCell ref="B276:B277"/>
    <mergeCell ref="C276:C277"/>
    <mergeCell ref="D276:D277"/>
    <mergeCell ref="E276:E277"/>
    <mergeCell ref="J276:J277"/>
    <mergeCell ref="N284:N285"/>
    <mergeCell ref="K280:K281"/>
    <mergeCell ref="L280:L281"/>
    <mergeCell ref="M280:M281"/>
    <mergeCell ref="N280:N281"/>
    <mergeCell ref="A282:A283"/>
    <mergeCell ref="B282:B283"/>
    <mergeCell ref="C282:C283"/>
    <mergeCell ref="D282:D283"/>
    <mergeCell ref="E282:E283"/>
    <mergeCell ref="N282:N283"/>
    <mergeCell ref="A280:A281"/>
    <mergeCell ref="B280:B281"/>
    <mergeCell ref="C280:C281"/>
    <mergeCell ref="D280:D281"/>
    <mergeCell ref="E280:E281"/>
    <mergeCell ref="J280:J281"/>
    <mergeCell ref="A286:A293"/>
    <mergeCell ref="B286:B293"/>
    <mergeCell ref="C286:C288"/>
    <mergeCell ref="D286:D288"/>
    <mergeCell ref="E286:E288"/>
    <mergeCell ref="J286:J293"/>
    <mergeCell ref="A284:A285"/>
    <mergeCell ref="B284:B285"/>
    <mergeCell ref="C284:C285"/>
    <mergeCell ref="D284:D285"/>
    <mergeCell ref="E284:E285"/>
    <mergeCell ref="K286:K293"/>
    <mergeCell ref="L286:L293"/>
    <mergeCell ref="M286:M293"/>
    <mergeCell ref="N286:N293"/>
    <mergeCell ref="C289:C291"/>
    <mergeCell ref="D289:D291"/>
    <mergeCell ref="E289:E291"/>
    <mergeCell ref="C292:C293"/>
    <mergeCell ref="D292:D293"/>
    <mergeCell ref="E292:E293"/>
    <mergeCell ref="N294:N295"/>
    <mergeCell ref="A296:A297"/>
    <mergeCell ref="B296:B297"/>
    <mergeCell ref="C296:C297"/>
    <mergeCell ref="D296:D297"/>
    <mergeCell ref="E296:E297"/>
    <mergeCell ref="N296:N312"/>
    <mergeCell ref="A294:A295"/>
    <mergeCell ref="B294:B295"/>
    <mergeCell ref="C294:C295"/>
    <mergeCell ref="D294:D295"/>
    <mergeCell ref="E294:E295"/>
    <mergeCell ref="J294:J295"/>
    <mergeCell ref="K298:K300"/>
    <mergeCell ref="L298:L300"/>
    <mergeCell ref="M298:M300"/>
    <mergeCell ref="A301:A303"/>
    <mergeCell ref="B301:B303"/>
    <mergeCell ref="C301:C303"/>
    <mergeCell ref="D301:D303"/>
    <mergeCell ref="E301:E303"/>
    <mergeCell ref="A298:A300"/>
    <mergeCell ref="B298:B300"/>
    <mergeCell ref="C298:C300"/>
    <mergeCell ref="D298:D300"/>
    <mergeCell ref="E298:E300"/>
    <mergeCell ref="J298:J300"/>
    <mergeCell ref="L301:L302"/>
    <mergeCell ref="K294:K295"/>
    <mergeCell ref="L294:L295"/>
    <mergeCell ref="M301:M302"/>
    <mergeCell ref="A304:A306"/>
    <mergeCell ref="B304:B306"/>
    <mergeCell ref="C304:C306"/>
    <mergeCell ref="D304:D306"/>
    <mergeCell ref="E304:E306"/>
    <mergeCell ref="J304:J305"/>
    <mergeCell ref="K304:K305"/>
    <mergeCell ref="L304:L305"/>
    <mergeCell ref="M304:M305"/>
    <mergeCell ref="J301:J302"/>
    <mergeCell ref="K301:K302"/>
    <mergeCell ref="M294:M295"/>
    <mergeCell ref="O306:P306"/>
    <mergeCell ref="A307:A309"/>
    <mergeCell ref="B307:B309"/>
    <mergeCell ref="C307:C309"/>
    <mergeCell ref="D307:D309"/>
    <mergeCell ref="E307:E309"/>
    <mergeCell ref="J307:J309"/>
    <mergeCell ref="K307:K309"/>
    <mergeCell ref="L307:L309"/>
    <mergeCell ref="M307:M309"/>
    <mergeCell ref="A310:A312"/>
    <mergeCell ref="B310:B312"/>
    <mergeCell ref="C310:C312"/>
    <mergeCell ref="D310:D312"/>
    <mergeCell ref="E310:E312"/>
    <mergeCell ref="J310:J311"/>
    <mergeCell ref="K310:K311"/>
    <mergeCell ref="L310:L311"/>
    <mergeCell ref="M310:M311"/>
  </mergeCells>
  <pageMargins left="0.7" right="0.7" top="0.75" bottom="0.75" header="0.3" footer="0.3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1 квартал </vt:lpstr>
      <vt:lpstr>2 квартал </vt:lpstr>
      <vt:lpstr>2020 год</vt:lpstr>
      <vt:lpstr>3 квартал </vt:lpstr>
      <vt:lpstr>Кураторы</vt:lpstr>
      <vt:lpstr>Приложение 10 </vt:lpstr>
      <vt:lpstr>Минстрой</vt:lpstr>
      <vt:lpstr>ТФОМС</vt:lpstr>
      <vt:lpstr>Лист2</vt:lpstr>
      <vt:lpstr>Лист1</vt:lpstr>
      <vt:lpstr>Лист3</vt:lpstr>
      <vt:lpstr>'1 квартал '!Область_печати</vt:lpstr>
      <vt:lpstr>'2 квартал '!Область_печати</vt:lpstr>
      <vt:lpstr>'2020 год'!Область_печати</vt:lpstr>
      <vt:lpstr>'3 квартал '!Область_печати</vt:lpstr>
      <vt:lpstr>Лист3!Область_печати</vt:lpstr>
      <vt:lpstr>'Приложение 10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Дарья В. Ильина</cp:lastModifiedBy>
  <cp:lastPrinted>2019-12-26T08:51:56Z</cp:lastPrinted>
  <dcterms:created xsi:type="dcterms:W3CDTF">2018-12-07T07:29:00Z</dcterms:created>
  <dcterms:modified xsi:type="dcterms:W3CDTF">2019-12-30T04:49:07Z</dcterms:modified>
</cp:coreProperties>
</file>