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240" yWindow="1020" windowWidth="19320" windowHeight="10770"/>
  </bookViews>
  <sheets>
    <sheet name="2019 год" sheetId="15" r:id="rId1"/>
    <sheet name="Лист1" sheetId="16" r:id="rId2"/>
  </sheets>
  <externalReferences>
    <externalReference r:id="rId3"/>
  </externalReferences>
  <definedNames>
    <definedName name="_xlnm._FilterDatabase" localSheetId="0" hidden="1">'2019 год'!$B$7:$AA$43</definedName>
    <definedName name="XDO_?LGLACT_APPROVEDBY?" localSheetId="0">[1]Лист1!#REF!</definedName>
    <definedName name="XDO_?LGLACT_APPROVEDBY?">[1]Лист1!#REF!</definedName>
    <definedName name="XDO_?LGLACT_APPRVDAT?" localSheetId="0">[1]Лист1!#REF!</definedName>
    <definedName name="XDO_?LGLACT_APPRVDAT?">[1]Лист1!#REF!</definedName>
    <definedName name="_xlnm.Print_Area" localSheetId="0">'2019 год'!$A$1:$AA$48</definedName>
  </definedNames>
  <calcPr calcId="144525"/>
</workbook>
</file>

<file path=xl/calcChain.xml><?xml version="1.0" encoding="utf-8"?>
<calcChain xmlns="http://schemas.openxmlformats.org/spreadsheetml/2006/main">
  <c r="P18" i="15" l="1"/>
  <c r="N18" i="15"/>
  <c r="P34" i="15" l="1"/>
  <c r="N34" i="15"/>
  <c r="AA9" i="15" l="1"/>
  <c r="AA10" i="15"/>
  <c r="AA11" i="15"/>
  <c r="AA12" i="15"/>
  <c r="AA13" i="15"/>
  <c r="AA14" i="15"/>
  <c r="AA15" i="15"/>
  <c r="AA16" i="15"/>
  <c r="AA17" i="15"/>
  <c r="AA18" i="15"/>
  <c r="AA19" i="15"/>
  <c r="AA20" i="15"/>
  <c r="AA21" i="15"/>
  <c r="AA22" i="15"/>
  <c r="AA23" i="15"/>
  <c r="AA24" i="15"/>
  <c r="AA25" i="15"/>
  <c r="AA26" i="15"/>
  <c r="AA27" i="15"/>
  <c r="AA28" i="15"/>
  <c r="AA29" i="15"/>
  <c r="AA30" i="15"/>
  <c r="AA31" i="15"/>
  <c r="AA32" i="15"/>
  <c r="AA33" i="15"/>
  <c r="AA34" i="15"/>
  <c r="AA35" i="15"/>
  <c r="AA36" i="15"/>
  <c r="AA37" i="15"/>
  <c r="AA38" i="15"/>
  <c r="AA39" i="15"/>
  <c r="AA40" i="15"/>
  <c r="AA41" i="15"/>
  <c r="AA42" i="15"/>
  <c r="AA43" i="15"/>
  <c r="Y9" i="15"/>
  <c r="Y10" i="15"/>
  <c r="Y11" i="15"/>
  <c r="Y12" i="15"/>
  <c r="Y13" i="15"/>
  <c r="Y14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Y29" i="15"/>
  <c r="Y30" i="15"/>
  <c r="Y31" i="15"/>
  <c r="Y32" i="15"/>
  <c r="Y33" i="15"/>
  <c r="Y34" i="15"/>
  <c r="Y35" i="15"/>
  <c r="Y36" i="15"/>
  <c r="Y37" i="15"/>
  <c r="Y38" i="15"/>
  <c r="Y39" i="15"/>
  <c r="Y40" i="15"/>
  <c r="Y41" i="15"/>
  <c r="Y42" i="15"/>
  <c r="Y43" i="15"/>
  <c r="AA8" i="15"/>
  <c r="Y8" i="15"/>
  <c r="U9" i="15"/>
  <c r="U10" i="15"/>
  <c r="U11" i="15"/>
  <c r="U12" i="15"/>
  <c r="U13" i="15"/>
  <c r="U14" i="15"/>
  <c r="U15" i="15"/>
  <c r="U16" i="15"/>
  <c r="U17" i="15"/>
  <c r="U18" i="15"/>
  <c r="U19" i="15"/>
  <c r="U20" i="15"/>
  <c r="U21" i="15"/>
  <c r="U22" i="15"/>
  <c r="U23" i="15"/>
  <c r="U24" i="15"/>
  <c r="U25" i="15"/>
  <c r="U26" i="15"/>
  <c r="U27" i="15"/>
  <c r="U28" i="15"/>
  <c r="U29" i="15"/>
  <c r="U30" i="15"/>
  <c r="U31" i="15"/>
  <c r="U32" i="15"/>
  <c r="U33" i="15"/>
  <c r="U34" i="15"/>
  <c r="U35" i="15"/>
  <c r="U36" i="15"/>
  <c r="U37" i="15"/>
  <c r="U38" i="15"/>
  <c r="U39" i="15"/>
  <c r="U40" i="15"/>
  <c r="U41" i="15"/>
  <c r="U42" i="15"/>
  <c r="U43" i="15"/>
  <c r="U8" i="15"/>
  <c r="Q40" i="15" l="1"/>
  <c r="Q33" i="15"/>
  <c r="P27" i="15"/>
  <c r="P26" i="15"/>
  <c r="Q23" i="15"/>
  <c r="Q21" i="15"/>
  <c r="P21" i="15"/>
  <c r="Q15" i="15"/>
  <c r="Q13" i="15"/>
  <c r="Q11" i="15"/>
  <c r="Q10" i="15"/>
  <c r="Q9" i="15"/>
  <c r="L27" i="15"/>
</calcChain>
</file>

<file path=xl/sharedStrings.xml><?xml version="1.0" encoding="utf-8"?>
<sst xmlns="http://schemas.openxmlformats.org/spreadsheetml/2006/main" count="176" uniqueCount="83">
  <si>
    <t>Наименование государственной услуги или работы</t>
  </si>
  <si>
    <t>Высокотехнологичная медицинская помощь, не включенная в базовую программу обязательного медицинского страхования</t>
  </si>
  <si>
    <t>Число пациентов (Человек)</t>
  </si>
  <si>
    <t>Оказание медицинской (в том числе психиатрической), социальной и психолого-педагогической помощи детям, находящимся в трудной жизненной ситуации</t>
  </si>
  <si>
    <t>Организация круглосуточного приема, содержания, выхаживания и воспитания детей</t>
  </si>
  <si>
    <t>Количество койко-дней (Койко-день)</t>
  </si>
  <si>
    <t>Паллиативная медицинская помощь</t>
  </si>
  <si>
    <t>Первичная медико-санитарная помощь, включенная в базовую программу обязательного медицинского страхования</t>
  </si>
  <si>
    <t>Первичная медико-санитарная помощь, не включенная в базовую программу обязательного медицинского страхования</t>
  </si>
  <si>
    <t>Число спортсменов (Человек)</t>
  </si>
  <si>
    <t>Санаторно-курортное лечение</t>
  </si>
  <si>
    <t>Количество полетных часов (Условная единица)</t>
  </si>
  <si>
    <t>Специализированная медицинская помощь (за исключением высокотехнологичной медицинской помощи), включенная в базовую программу обязательного медицинского страхования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</si>
  <si>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</t>
  </si>
  <si>
    <t>Обеспечение готовности к своевременному и эффективному оказанию медицинской помощи, ликвидации эпидемических очагов при стихийных бедствиях, авариях, катастрофах и эпидемиях и ликвидация медико-санитарных последствий чрезвычайных ситуаций в Российской Федерации и за рубежом</t>
  </si>
  <si>
    <t>Организация и осуществление транспортного обслуживания должностных лиц в случаях, установленных нормативными правовыми актами Российской Федерации, субъектов Российской Федерации, органов местного самоуправления</t>
  </si>
  <si>
    <t>Организация и проведение консультативных, методических, профилактических и противоэпидемических мероприятий по предупреждению распространения ВИЧ-инфекций</t>
  </si>
  <si>
    <t>Патологическая анатомия</t>
  </si>
  <si>
    <t>Работы по профилактике неинфекционных заболеваний, формированию здорового образа жизни и санитарно-гигиеническому просвещению населения</t>
  </si>
  <si>
    <t>Судебно-медицинская экспертиза</t>
  </si>
  <si>
    <t>Транспортировка тел умерших, не связанная с предоставлением ритуальных услуг</t>
  </si>
  <si>
    <t>Экспертиза качества фармацевтической субстанции, произведенной для реализации</t>
  </si>
  <si>
    <t>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</t>
  </si>
  <si>
    <t>Скорая, в том числе скорая специализированная, медицинская помощь (включая медицинскую эвакуацию), включенная в базовую программу обязательного медицинского страхования, а также оказание медицинской помощи при чрезвычайных ситуациях</t>
  </si>
  <si>
    <t>Код  услуги или работы</t>
  </si>
  <si>
    <t>Показатель объема/единица измерения</t>
  </si>
  <si>
    <t>Количество экспертиз (Условная единица)</t>
  </si>
  <si>
    <t>Количество выполненных работ (Единица)</t>
  </si>
  <si>
    <t>Число посещений (Условная единица)</t>
  </si>
  <si>
    <t>Условная единица продукта, переработки (в перерасчете на 1 литр цельной крови) (Условная единица)</t>
  </si>
  <si>
    <t>Отчет (Условная единица)</t>
  </si>
  <si>
    <t xml:space="preserve">
Машино-часы работы автомобилей 
(Единица)
</t>
  </si>
  <si>
    <t>Реализация дополнительных профессиональных программ повышения квалификации</t>
  </si>
  <si>
    <t>Численность обучающихся (Человек)</t>
  </si>
  <si>
    <t>Медицинское освидетельствование на состояние опьянения (алкогольного, наркотического или иного токсического)</t>
  </si>
  <si>
    <t>Количество освидетельствований (Штука)</t>
  </si>
  <si>
    <t>Организация и осуществление транспортного обслуживания должностных лиц, государственных органов и государственных учреждений</t>
  </si>
  <si>
    <t>Количество исследований (Единица)</t>
  </si>
  <si>
    <t>Cоздание и развитие информационных систем и компонентов информационно-телекоммуникационной инфраструктуры</t>
  </si>
  <si>
    <t>Ведение информационных ресурсов и баз данных</t>
  </si>
  <si>
    <t>Количество информационных ресурсов и баз данных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</si>
  <si>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</t>
  </si>
  <si>
    <t>Потребность</t>
  </si>
  <si>
    <t>Факт оказания</t>
  </si>
  <si>
    <t>Итого в тыс. руб.</t>
  </si>
  <si>
    <t>Итого в натуральных показателях</t>
  </si>
  <si>
    <t>2015 год</t>
  </si>
  <si>
    <t>Предусмотрено бюджетом</t>
  </si>
  <si>
    <t>Оценка потребности и объемы оказания государтвенных услуг (выполнения работ) в текущем году</t>
  </si>
  <si>
    <t>Прогноз потребности в оказании государственных услуг (выполнении работ) на очередной финансовый год и плановый период</t>
  </si>
  <si>
    <t>х</t>
  </si>
  <si>
    <t>Субсидия бюджетным и автономным учреждениям, казенным учреждениям (ведомственный перечень с 2016 года)</t>
  </si>
  <si>
    <t>2016 год</t>
  </si>
  <si>
    <t xml:space="preserve">
Заготовка, хранение, транспортировка и обеспечение безопасности донорской крови и ее компонентов</t>
  </si>
  <si>
    <t>Первичная медико-санитарная помощь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</si>
  <si>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</si>
  <si>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Судебно-психиатрическая экспертиза</t>
  </si>
  <si>
    <t>-</t>
  </si>
  <si>
    <t>Количество ИС обеспечения специальной деятельности (Единица)</t>
  </si>
  <si>
    <t>Количество часов (Час)</t>
  </si>
  <si>
    <t>Количество мероприятий (Единица)</t>
  </si>
  <si>
    <t>Количество вскрытий (Единица)</t>
  </si>
  <si>
    <t>Число осмотров (Единица)</t>
  </si>
  <si>
    <t xml:space="preserve"> Количество мероприятий (Штука)</t>
  </si>
  <si>
    <t>Количество человеко-часов  (Человеко-час)</t>
  </si>
  <si>
    <t>Количество вызовов (Единица)</t>
  </si>
  <si>
    <t>Случаев госпитализации (Условная единица)</t>
  </si>
  <si>
    <t>Случаев лечения (Условная единица)</t>
  </si>
  <si>
    <t>Количество пользователей (Человек, единиц)</t>
  </si>
  <si>
    <t>Количество экспертиз (Штука)</t>
  </si>
  <si>
    <t>Согласовано:</t>
  </si>
  <si>
    <t>Министр экономического развития Иркутской области</t>
  </si>
  <si>
    <t xml:space="preserve">                                    /Ф.И.О./</t>
  </si>
  <si>
    <t>2017 год</t>
  </si>
  <si>
    <t>ПОТРЕБНОСТИ И ФАКТИЧЕСКИЕ ОБЪЕМЫ ОКАЗАНИЯ
ГОСУДАРСТВЕННЫХ УСЛУГ (ВЫПОЛНЕНИЯ РАБОТ) ДЛЯ МЕДИЦИНСКИХ ОРГАНИЗАЦИЙ, ПОДВЕДОМСТВЕННЫХ МИНИСТЕРСТВУ ЗДРАВООХРАНЕНИЯ ИРКУТСКОЙ ОБЛАСТИ НА 2019 ГОД</t>
  </si>
  <si>
    <t xml:space="preserve">Итого в тыс. руб. </t>
  </si>
  <si>
    <t>Подготовил:</t>
  </si>
  <si>
    <t xml:space="preserve">Советник отдела формирования сводного бюджета </t>
  </si>
  <si>
    <t>А.И. Зверева</t>
  </si>
  <si>
    <t>Советник отдела планирования и финансирования подедомственных учреждений</t>
  </si>
  <si>
    <t>А.А. Бурдыко</t>
  </si>
  <si>
    <t>Начальник отдела формирования сводного бюджета</t>
  </si>
  <si>
    <t>О.Л. Тимофеева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</si>
</sst>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</cellStyleXfs>
  <cellXfs count="46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0" xfId="0" applyAlignment="1">
      <alignment horizontal="center" vertical="center" wrapText="1"/>
    </xf>
    <xf numFmtId="4" fontId="6" fillId="2" borderId="1" xfId="0" applyNumberFormat="1" applyFont="1" applyFill="1" applyBorder="1"/>
    <xf numFmtId="0" fontId="0" fillId="2" borderId="1" xfId="0" applyFill="1" applyBorder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6" fillId="2" borderId="1" xfId="0" applyFont="1" applyFill="1" applyBorder="1"/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/>
    <xf numFmtId="0" fontId="8" fillId="0" borderId="0" xfId="0" applyFont="1"/>
    <xf numFmtId="0" fontId="8" fillId="2" borderId="0" xfId="0" applyFont="1" applyFill="1" applyAlignment="1">
      <alignment horizontal="left" vertical="center" wrapText="1"/>
    </xf>
    <xf numFmtId="4" fontId="0" fillId="0" borderId="0" xfId="0" applyNumberFormat="1" applyFill="1"/>
    <xf numFmtId="4" fontId="0" fillId="2" borderId="0" xfId="0" applyNumberFormat="1" applyFill="1"/>
    <xf numFmtId="4" fontId="8" fillId="2" borderId="1" xfId="0" applyNumberFormat="1" applyFont="1" applyFill="1" applyBorder="1"/>
    <xf numFmtId="4" fontId="8" fillId="2" borderId="1" xfId="0" applyNumberFormat="1" applyFont="1" applyFill="1" applyBorder="1" applyAlignment="1">
      <alignment horizontal="right"/>
    </xf>
    <xf numFmtId="0" fontId="9" fillId="2" borderId="0" xfId="0" applyFont="1" applyFill="1"/>
    <xf numFmtId="43" fontId="9" fillId="2" borderId="1" xfId="1" applyFont="1" applyFill="1" applyBorder="1" applyAlignment="1">
      <alignment horizontal="center" vertical="center" wrapText="1"/>
    </xf>
    <xf numFmtId="4" fontId="8" fillId="0" borderId="1" xfId="0" applyNumberFormat="1" applyFont="1" applyFill="1" applyBorder="1"/>
    <xf numFmtId="0" fontId="8" fillId="2" borderId="1" xfId="0" applyFont="1" applyFill="1" applyBorder="1"/>
    <xf numFmtId="43" fontId="8" fillId="2" borderId="1" xfId="1" applyFont="1" applyFill="1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wrapText="1"/>
    </xf>
  </cellXfs>
  <cellStyles count="5">
    <cellStyle name="Обычный" xfId="0" builtinId="0"/>
    <cellStyle name="Обычный 10" xfId="2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Light16"/>
  <colors>
    <mruColors>
      <color rgb="FFAAED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1_&#1050;&#1086;&#1085;&#1089;&#1086;&#1083;&#1080;&#1076;&#1072;&#1094;&#1080;&#1103;\&#1043;&#1047;\&#1042;&#1077;&#1076;&#1086;&#1084;&#1089;&#1090;&#1074;&#1077;&#1085;&#1085;&#1099;&#1081;%20&#1088;&#1077;&#1077;&#1089;&#1090;&#1088;\&#1050;&#1086;&#1087;&#1080;&#1103;%20&#1079;&#1076;&#1088;&#1072;&#1074;&#1086;&#1086;&#1093;&#1088;&#1072;&#1085;&#1077;&#1085;&#1080;&#1077;_24_08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вед.реестр"/>
      <sheetName val="XDO_METADATA"/>
      <sheetName val="приложение"/>
      <sheetName val="приложение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AG50"/>
  <sheetViews>
    <sheetView tabSelected="1" view="pageBreakPreview" topLeftCell="A37" zoomScale="70" zoomScaleNormal="70" zoomScaleSheetLayoutView="70" workbookViewId="0">
      <selection activeCell="A48" sqref="A48:XFD48"/>
    </sheetView>
  </sheetViews>
  <sheetFormatPr defaultRowHeight="15" outlineLevelCol="1" x14ac:dyDescent="0.25"/>
  <cols>
    <col min="1" max="1" width="4" customWidth="1"/>
    <col min="2" max="2" width="5.42578125" customWidth="1"/>
    <col min="3" max="3" width="7.85546875" style="1" customWidth="1"/>
    <col min="4" max="4" width="49.5703125" style="9" customWidth="1"/>
    <col min="5" max="5" width="14.7109375" style="9" customWidth="1"/>
    <col min="6" max="6" width="18.28515625" style="1" customWidth="1" outlineLevel="1"/>
    <col min="7" max="7" width="12.85546875" style="1" customWidth="1" outlineLevel="1"/>
    <col min="8" max="8" width="19.140625" style="1" customWidth="1" outlineLevel="1"/>
    <col min="9" max="9" width="12.42578125" style="1" customWidth="1" outlineLevel="1"/>
    <col min="10" max="10" width="16" style="1" customWidth="1" outlineLevel="1"/>
    <col min="11" max="11" width="15.85546875" style="1" customWidth="1" outlineLevel="1"/>
    <col min="12" max="12" width="17.5703125" style="1" customWidth="1" outlineLevel="1"/>
    <col min="13" max="13" width="16.7109375" style="1" customWidth="1" outlineLevel="1"/>
    <col min="14" max="14" width="16" style="1" customWidth="1" outlineLevel="1"/>
    <col min="15" max="15" width="15.5703125" style="1" customWidth="1"/>
    <col min="16" max="16" width="19.42578125" style="1" customWidth="1" outlineLevel="1"/>
    <col min="17" max="17" width="18" style="1" customWidth="1"/>
    <col min="18" max="18" width="14.7109375" style="1" customWidth="1" outlineLevel="1"/>
    <col min="19" max="19" width="14.7109375" style="1" customWidth="1"/>
    <col min="20" max="20" width="28.140625" style="1" customWidth="1" outlineLevel="1"/>
    <col min="21" max="21" width="14.7109375" style="1" customWidth="1"/>
    <col min="22" max="22" width="15.28515625" style="1" customWidth="1" outlineLevel="1"/>
    <col min="23" max="23" width="17.85546875" style="1" customWidth="1"/>
    <col min="24" max="24" width="14.7109375" style="1" customWidth="1" outlineLevel="1"/>
    <col min="25" max="25" width="14.7109375" style="1" customWidth="1"/>
    <col min="26" max="26" width="14.7109375" style="1" customWidth="1" outlineLevel="1"/>
    <col min="27" max="27" width="14.7109375" style="1" customWidth="1"/>
    <col min="28" max="28" width="9.140625" style="1"/>
    <col min="29" max="29" width="10.5703125" style="1" bestFit="1" customWidth="1"/>
    <col min="30" max="30" width="9.140625" style="1"/>
    <col min="31" max="31" width="10.5703125" bestFit="1" customWidth="1"/>
    <col min="32" max="32" width="14" customWidth="1"/>
    <col min="33" max="33" width="16.28515625" customWidth="1"/>
  </cols>
  <sheetData>
    <row r="2" spans="2:33" ht="57" customHeight="1" x14ac:dyDescent="0.35">
      <c r="C2" s="26" t="s">
        <v>74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4" spans="2:33" ht="30" customHeight="1" x14ac:dyDescent="0.25">
      <c r="B4" s="27"/>
      <c r="C4" s="30" t="s">
        <v>24</v>
      </c>
      <c r="D4" s="30" t="s">
        <v>0</v>
      </c>
      <c r="E4" s="30" t="s">
        <v>25</v>
      </c>
      <c r="F4" s="33" t="s">
        <v>46</v>
      </c>
      <c r="G4" s="34"/>
      <c r="H4" s="34"/>
      <c r="I4" s="35"/>
      <c r="J4" s="33" t="s">
        <v>52</v>
      </c>
      <c r="K4" s="34"/>
      <c r="L4" s="34"/>
      <c r="M4" s="35"/>
      <c r="N4" s="33" t="s">
        <v>73</v>
      </c>
      <c r="O4" s="34"/>
      <c r="P4" s="34"/>
      <c r="Q4" s="35"/>
      <c r="R4" s="33" t="s">
        <v>48</v>
      </c>
      <c r="S4" s="34"/>
      <c r="T4" s="34"/>
      <c r="U4" s="35"/>
      <c r="V4" s="24" t="s">
        <v>49</v>
      </c>
      <c r="W4" s="39"/>
      <c r="X4" s="39"/>
      <c r="Y4" s="39"/>
      <c r="Z4" s="39"/>
      <c r="AA4" s="25"/>
    </row>
    <row r="5" spans="2:33" ht="25.5" customHeight="1" x14ac:dyDescent="0.25">
      <c r="B5" s="28"/>
      <c r="C5" s="31"/>
      <c r="D5" s="31"/>
      <c r="E5" s="31"/>
      <c r="F5" s="36"/>
      <c r="G5" s="37"/>
      <c r="H5" s="37"/>
      <c r="I5" s="38"/>
      <c r="J5" s="36"/>
      <c r="K5" s="37"/>
      <c r="L5" s="37"/>
      <c r="M5" s="38"/>
      <c r="N5" s="36"/>
      <c r="O5" s="37"/>
      <c r="P5" s="37"/>
      <c r="Q5" s="38"/>
      <c r="R5" s="36"/>
      <c r="S5" s="37"/>
      <c r="T5" s="37"/>
      <c r="U5" s="38"/>
      <c r="V5" s="24">
        <v>2019</v>
      </c>
      <c r="W5" s="25"/>
      <c r="X5" s="24">
        <v>2020</v>
      </c>
      <c r="Y5" s="25"/>
      <c r="Z5" s="24">
        <v>2021</v>
      </c>
      <c r="AA5" s="25"/>
    </row>
    <row r="6" spans="2:33" ht="25.5" customHeight="1" x14ac:dyDescent="0.25">
      <c r="B6" s="28"/>
      <c r="C6" s="31"/>
      <c r="D6" s="31"/>
      <c r="E6" s="31"/>
      <c r="F6" s="24" t="s">
        <v>42</v>
      </c>
      <c r="G6" s="25"/>
      <c r="H6" s="24" t="s">
        <v>43</v>
      </c>
      <c r="I6" s="25"/>
      <c r="J6" s="24" t="s">
        <v>42</v>
      </c>
      <c r="K6" s="25"/>
      <c r="L6" s="24" t="s">
        <v>43</v>
      </c>
      <c r="M6" s="25"/>
      <c r="N6" s="24" t="s">
        <v>42</v>
      </c>
      <c r="O6" s="25"/>
      <c r="P6" s="24" t="s">
        <v>43</v>
      </c>
      <c r="Q6" s="25"/>
      <c r="R6" s="24" t="s">
        <v>42</v>
      </c>
      <c r="S6" s="25"/>
      <c r="T6" s="24" t="s">
        <v>47</v>
      </c>
      <c r="U6" s="25"/>
      <c r="V6" s="24" t="s">
        <v>42</v>
      </c>
      <c r="W6" s="25"/>
      <c r="X6" s="24" t="s">
        <v>42</v>
      </c>
      <c r="Y6" s="25"/>
      <c r="Z6" s="24" t="s">
        <v>42</v>
      </c>
      <c r="AA6" s="25"/>
    </row>
    <row r="7" spans="2:33" s="3" customFormat="1" ht="60.75" customHeight="1" x14ac:dyDescent="0.25">
      <c r="B7" s="29"/>
      <c r="C7" s="32"/>
      <c r="D7" s="32"/>
      <c r="E7" s="32"/>
      <c r="F7" s="8" t="s">
        <v>44</v>
      </c>
      <c r="G7" s="8" t="s">
        <v>45</v>
      </c>
      <c r="H7" s="8" t="s">
        <v>44</v>
      </c>
      <c r="I7" s="8" t="s">
        <v>45</v>
      </c>
      <c r="J7" s="8" t="s">
        <v>44</v>
      </c>
      <c r="K7" s="8" t="s">
        <v>45</v>
      </c>
      <c r="L7" s="8" t="s">
        <v>44</v>
      </c>
      <c r="M7" s="8" t="s">
        <v>45</v>
      </c>
      <c r="N7" s="8" t="s">
        <v>44</v>
      </c>
      <c r="O7" s="8" t="s">
        <v>45</v>
      </c>
      <c r="P7" s="8" t="s">
        <v>75</v>
      </c>
      <c r="Q7" s="8" t="s">
        <v>45</v>
      </c>
      <c r="R7" s="8" t="s">
        <v>44</v>
      </c>
      <c r="S7" s="8" t="s">
        <v>45</v>
      </c>
      <c r="T7" s="8" t="s">
        <v>44</v>
      </c>
      <c r="U7" s="8" t="s">
        <v>45</v>
      </c>
      <c r="V7" s="8" t="s">
        <v>44</v>
      </c>
      <c r="W7" s="8" t="s">
        <v>45</v>
      </c>
      <c r="X7" s="8" t="s">
        <v>44</v>
      </c>
      <c r="Y7" s="8" t="s">
        <v>45</v>
      </c>
      <c r="Z7" s="8" t="s">
        <v>44</v>
      </c>
      <c r="AA7" s="8" t="s">
        <v>45</v>
      </c>
      <c r="AB7" s="9"/>
      <c r="AC7" s="9"/>
      <c r="AD7" s="9"/>
    </row>
    <row r="8" spans="2:33" ht="87.75" customHeight="1" x14ac:dyDescent="0.3">
      <c r="B8" s="2">
        <v>1</v>
      </c>
      <c r="C8" s="5" t="s">
        <v>57</v>
      </c>
      <c r="D8" s="6" t="s">
        <v>53</v>
      </c>
      <c r="E8" s="7" t="s">
        <v>29</v>
      </c>
      <c r="F8" s="4"/>
      <c r="G8" s="4"/>
      <c r="H8" s="4"/>
      <c r="I8" s="4"/>
      <c r="J8" s="17">
        <v>302363.2</v>
      </c>
      <c r="K8" s="17">
        <v>31850</v>
      </c>
      <c r="L8" s="17">
        <v>302363.2</v>
      </c>
      <c r="M8" s="17">
        <v>46365.5</v>
      </c>
      <c r="N8" s="17">
        <v>407236.32</v>
      </c>
      <c r="O8" s="17">
        <v>31850</v>
      </c>
      <c r="P8" s="17">
        <v>352095</v>
      </c>
      <c r="Q8" s="17">
        <v>36623</v>
      </c>
      <c r="R8" s="17">
        <v>397641</v>
      </c>
      <c r="S8" s="17">
        <v>31850</v>
      </c>
      <c r="T8" s="17">
        <v>371640.7</v>
      </c>
      <c r="U8" s="17">
        <f>S8</f>
        <v>31850</v>
      </c>
      <c r="V8" s="17">
        <v>397641</v>
      </c>
      <c r="W8" s="17">
        <v>31850</v>
      </c>
      <c r="X8" s="17">
        <v>397641</v>
      </c>
      <c r="Y8" s="17">
        <f>W8</f>
        <v>31850</v>
      </c>
      <c r="Z8" s="17">
        <v>397641</v>
      </c>
      <c r="AA8" s="17">
        <f>W8</f>
        <v>31850</v>
      </c>
      <c r="AF8" s="15"/>
      <c r="AG8" s="15"/>
    </row>
    <row r="9" spans="2:33" ht="68.25" customHeight="1" x14ac:dyDescent="0.3">
      <c r="B9" s="2">
        <v>2</v>
      </c>
      <c r="C9" s="5" t="s">
        <v>57</v>
      </c>
      <c r="D9" s="6" t="s">
        <v>38</v>
      </c>
      <c r="E9" s="7" t="s">
        <v>58</v>
      </c>
      <c r="F9" s="4"/>
      <c r="G9" s="4"/>
      <c r="H9" s="4"/>
      <c r="I9" s="4"/>
      <c r="J9" s="17"/>
      <c r="K9" s="18" t="s">
        <v>50</v>
      </c>
      <c r="L9" s="18">
        <v>2090.8000000000002</v>
      </c>
      <c r="M9" s="18" t="s">
        <v>50</v>
      </c>
      <c r="N9" s="18">
        <v>20459.059999999998</v>
      </c>
      <c r="O9" s="18">
        <v>13</v>
      </c>
      <c r="P9" s="18">
        <v>16913.900000000001</v>
      </c>
      <c r="Q9" s="18">
        <f>O9</f>
        <v>13</v>
      </c>
      <c r="R9" s="18">
        <v>11216.5</v>
      </c>
      <c r="S9" s="18">
        <v>13</v>
      </c>
      <c r="T9" s="18">
        <v>9935.6</v>
      </c>
      <c r="U9" s="17">
        <f t="shared" ref="U9:U43" si="0">S9</f>
        <v>13</v>
      </c>
      <c r="V9" s="18">
        <v>17219.3</v>
      </c>
      <c r="W9" s="17">
        <v>17</v>
      </c>
      <c r="X9" s="18">
        <v>17219.3</v>
      </c>
      <c r="Y9" s="17">
        <f t="shared" ref="Y9:Y43" si="1">W9</f>
        <v>17</v>
      </c>
      <c r="Z9" s="18">
        <v>17219.3</v>
      </c>
      <c r="AA9" s="17">
        <f t="shared" ref="AA9:AA43" si="2">W9</f>
        <v>17</v>
      </c>
      <c r="AF9" s="15"/>
      <c r="AG9" s="15"/>
    </row>
    <row r="10" spans="2:33" ht="63" customHeight="1" x14ac:dyDescent="0.3">
      <c r="B10" s="2">
        <v>3</v>
      </c>
      <c r="C10" s="5" t="s">
        <v>57</v>
      </c>
      <c r="D10" s="6" t="s">
        <v>39</v>
      </c>
      <c r="E10" s="7" t="s">
        <v>40</v>
      </c>
      <c r="F10" s="4"/>
      <c r="G10" s="4"/>
      <c r="H10" s="4"/>
      <c r="I10" s="4"/>
      <c r="J10" s="17"/>
      <c r="K10" s="18" t="s">
        <v>50</v>
      </c>
      <c r="L10" s="17">
        <v>28870.6</v>
      </c>
      <c r="M10" s="18" t="s">
        <v>50</v>
      </c>
      <c r="N10" s="17">
        <v>13836.91</v>
      </c>
      <c r="O10" s="17">
        <v>10</v>
      </c>
      <c r="P10" s="17">
        <v>10955.1</v>
      </c>
      <c r="Q10" s="17">
        <f t="shared" ref="Q10:Q23" si="3">O10</f>
        <v>10</v>
      </c>
      <c r="R10" s="17">
        <v>25815.1</v>
      </c>
      <c r="S10" s="17">
        <v>10</v>
      </c>
      <c r="T10" s="17">
        <v>22922.399999999998</v>
      </c>
      <c r="U10" s="17">
        <f t="shared" si="0"/>
        <v>10</v>
      </c>
      <c r="V10" s="17">
        <v>19243.400000000001</v>
      </c>
      <c r="W10" s="17">
        <v>18</v>
      </c>
      <c r="X10" s="17">
        <v>19243.400000000001</v>
      </c>
      <c r="Y10" s="17">
        <f t="shared" si="1"/>
        <v>18</v>
      </c>
      <c r="Z10" s="17">
        <v>19243.400000000001</v>
      </c>
      <c r="AA10" s="17">
        <f t="shared" si="2"/>
        <v>18</v>
      </c>
      <c r="AF10" s="15"/>
      <c r="AG10" s="15"/>
    </row>
    <row r="11" spans="2:33" s="1" customFormat="1" ht="55.5" customHeight="1" x14ac:dyDescent="0.3">
      <c r="B11" s="2">
        <v>4</v>
      </c>
      <c r="C11" s="5" t="s">
        <v>57</v>
      </c>
      <c r="D11" s="6" t="s">
        <v>1</v>
      </c>
      <c r="E11" s="7" t="s">
        <v>2</v>
      </c>
      <c r="F11" s="4"/>
      <c r="G11" s="4"/>
      <c r="H11" s="4"/>
      <c r="I11" s="4"/>
      <c r="J11" s="17">
        <v>600368.89999999979</v>
      </c>
      <c r="K11" s="17">
        <v>3145</v>
      </c>
      <c r="L11" s="17">
        <v>600368.89999999991</v>
      </c>
      <c r="M11" s="17">
        <v>3476</v>
      </c>
      <c r="N11" s="17">
        <v>699809.86</v>
      </c>
      <c r="O11" s="17">
        <v>3468</v>
      </c>
      <c r="P11" s="17">
        <v>699730.2</v>
      </c>
      <c r="Q11" s="17">
        <f t="shared" si="3"/>
        <v>3468</v>
      </c>
      <c r="R11" s="17">
        <v>951018.5</v>
      </c>
      <c r="S11" s="17">
        <v>3535</v>
      </c>
      <c r="T11" s="17">
        <v>741120.6</v>
      </c>
      <c r="U11" s="17">
        <f t="shared" si="0"/>
        <v>3535</v>
      </c>
      <c r="V11" s="17">
        <v>951018.5</v>
      </c>
      <c r="W11" s="17">
        <v>3920</v>
      </c>
      <c r="X11" s="17">
        <v>951018.5</v>
      </c>
      <c r="Y11" s="17">
        <f t="shared" si="1"/>
        <v>3920</v>
      </c>
      <c r="Z11" s="17">
        <v>951018.5</v>
      </c>
      <c r="AA11" s="17">
        <f t="shared" si="2"/>
        <v>3920</v>
      </c>
      <c r="AF11" s="15"/>
      <c r="AG11" s="15"/>
    </row>
    <row r="12" spans="2:33" ht="48.75" customHeight="1" x14ac:dyDescent="0.3">
      <c r="B12" s="2">
        <v>5</v>
      </c>
      <c r="C12" s="5" t="s">
        <v>57</v>
      </c>
      <c r="D12" s="6" t="s">
        <v>34</v>
      </c>
      <c r="E12" s="7" t="s">
        <v>35</v>
      </c>
      <c r="F12" s="4"/>
      <c r="G12" s="4"/>
      <c r="H12" s="4"/>
      <c r="I12" s="4"/>
      <c r="J12" s="17">
        <v>44762.3</v>
      </c>
      <c r="K12" s="17">
        <v>37759</v>
      </c>
      <c r="L12" s="17">
        <v>13711.9</v>
      </c>
      <c r="M12" s="17">
        <v>44130</v>
      </c>
      <c r="N12" s="17">
        <v>55507.400000000016</v>
      </c>
      <c r="O12" s="17">
        <v>37499</v>
      </c>
      <c r="P12" s="17">
        <v>54495.999999999985</v>
      </c>
      <c r="Q12" s="17">
        <v>39612</v>
      </c>
      <c r="R12" s="17">
        <v>55507.400000000016</v>
      </c>
      <c r="S12" s="17">
        <v>38072</v>
      </c>
      <c r="T12" s="17">
        <v>48701.100000000006</v>
      </c>
      <c r="U12" s="17">
        <f t="shared" si="0"/>
        <v>38072</v>
      </c>
      <c r="V12" s="17">
        <v>71351</v>
      </c>
      <c r="W12" s="17">
        <v>38072</v>
      </c>
      <c r="X12" s="17">
        <v>71351</v>
      </c>
      <c r="Y12" s="17">
        <f t="shared" si="1"/>
        <v>38072</v>
      </c>
      <c r="Z12" s="17">
        <v>71351</v>
      </c>
      <c r="AA12" s="17">
        <f t="shared" si="2"/>
        <v>38072</v>
      </c>
      <c r="AF12" s="15"/>
      <c r="AG12" s="15"/>
    </row>
    <row r="13" spans="2:33" ht="99.75" customHeight="1" x14ac:dyDescent="0.3">
      <c r="B13" s="2">
        <v>6</v>
      </c>
      <c r="C13" s="5" t="s">
        <v>57</v>
      </c>
      <c r="D13" s="6" t="s">
        <v>14</v>
      </c>
      <c r="E13" s="7" t="s">
        <v>30</v>
      </c>
      <c r="F13" s="4"/>
      <c r="G13" s="4"/>
      <c r="H13" s="4"/>
      <c r="I13" s="4"/>
      <c r="J13" s="17"/>
      <c r="K13" s="17">
        <v>5</v>
      </c>
      <c r="L13" s="17">
        <v>668</v>
      </c>
      <c r="M13" s="17">
        <v>5</v>
      </c>
      <c r="N13" s="17">
        <v>1701.4</v>
      </c>
      <c r="O13" s="17">
        <v>5</v>
      </c>
      <c r="P13" s="17">
        <v>1701.4</v>
      </c>
      <c r="Q13" s="17">
        <f t="shared" si="3"/>
        <v>5</v>
      </c>
      <c r="R13" s="17">
        <v>1790</v>
      </c>
      <c r="S13" s="17">
        <v>5</v>
      </c>
      <c r="T13" s="17">
        <v>1616.3</v>
      </c>
      <c r="U13" s="17">
        <f t="shared" si="0"/>
        <v>5</v>
      </c>
      <c r="V13" s="17">
        <v>1790</v>
      </c>
      <c r="W13" s="17">
        <v>5</v>
      </c>
      <c r="X13" s="17">
        <v>1790</v>
      </c>
      <c r="Y13" s="17">
        <f t="shared" si="1"/>
        <v>5</v>
      </c>
      <c r="Z13" s="17">
        <v>1790</v>
      </c>
      <c r="AA13" s="17">
        <f t="shared" si="2"/>
        <v>5</v>
      </c>
      <c r="AF13" s="15"/>
      <c r="AG13" s="15"/>
    </row>
    <row r="14" spans="2:33" ht="64.5" customHeight="1" x14ac:dyDescent="0.3">
      <c r="B14" s="2">
        <v>7</v>
      </c>
      <c r="C14" s="5" t="s">
        <v>57</v>
      </c>
      <c r="D14" s="6" t="s">
        <v>3</v>
      </c>
      <c r="E14" s="7" t="s">
        <v>2</v>
      </c>
      <c r="F14" s="4"/>
      <c r="G14" s="4"/>
      <c r="H14" s="4"/>
      <c r="I14" s="4"/>
      <c r="J14" s="17"/>
      <c r="K14" s="17">
        <v>1025</v>
      </c>
      <c r="L14" s="17">
        <v>15839.8</v>
      </c>
      <c r="M14" s="17">
        <v>1190</v>
      </c>
      <c r="N14" s="17">
        <v>27329.599999999995</v>
      </c>
      <c r="O14" s="17">
        <v>1242</v>
      </c>
      <c r="P14" s="17">
        <v>22690.400000000001</v>
      </c>
      <c r="Q14" s="17">
        <v>1260</v>
      </c>
      <c r="R14" s="17">
        <v>34888.1</v>
      </c>
      <c r="S14" s="17">
        <v>1484</v>
      </c>
      <c r="T14" s="17">
        <v>29308</v>
      </c>
      <c r="U14" s="17">
        <f t="shared" si="0"/>
        <v>1484</v>
      </c>
      <c r="V14" s="17">
        <v>47311.8</v>
      </c>
      <c r="W14" s="17">
        <v>1484</v>
      </c>
      <c r="X14" s="17">
        <v>47311.8</v>
      </c>
      <c r="Y14" s="17">
        <f t="shared" si="1"/>
        <v>1484</v>
      </c>
      <c r="Z14" s="17">
        <v>47311.8</v>
      </c>
      <c r="AA14" s="17">
        <f t="shared" si="2"/>
        <v>1484</v>
      </c>
      <c r="AF14" s="15"/>
      <c r="AG14" s="15"/>
    </row>
    <row r="15" spans="2:33" ht="63.75" x14ac:dyDescent="0.3">
      <c r="B15" s="2">
        <v>8</v>
      </c>
      <c r="C15" s="5" t="s">
        <v>57</v>
      </c>
      <c r="D15" s="6" t="s">
        <v>15</v>
      </c>
      <c r="E15" s="7" t="s">
        <v>59</v>
      </c>
      <c r="F15" s="4"/>
      <c r="G15" s="4"/>
      <c r="H15" s="4"/>
      <c r="I15" s="4"/>
      <c r="J15" s="17"/>
      <c r="K15" s="17">
        <v>9870</v>
      </c>
      <c r="L15" s="17">
        <v>2518.1999999999998</v>
      </c>
      <c r="M15" s="17">
        <v>9873</v>
      </c>
      <c r="N15" s="17">
        <v>24417.489999999998</v>
      </c>
      <c r="O15" s="17">
        <v>9870</v>
      </c>
      <c r="P15" s="17">
        <v>2739.1</v>
      </c>
      <c r="Q15" s="17">
        <f t="shared" si="3"/>
        <v>9870</v>
      </c>
      <c r="R15" s="17">
        <v>0</v>
      </c>
      <c r="S15" s="17">
        <v>0</v>
      </c>
      <c r="T15" s="17">
        <v>0</v>
      </c>
      <c r="U15" s="17">
        <f t="shared" si="0"/>
        <v>0</v>
      </c>
      <c r="V15" s="17">
        <v>0</v>
      </c>
      <c r="W15" s="17">
        <v>0</v>
      </c>
      <c r="X15" s="17">
        <v>0</v>
      </c>
      <c r="Y15" s="17">
        <f t="shared" si="1"/>
        <v>0</v>
      </c>
      <c r="Z15" s="18">
        <v>0</v>
      </c>
      <c r="AA15" s="17">
        <f t="shared" si="2"/>
        <v>0</v>
      </c>
      <c r="AF15" s="15"/>
      <c r="AG15" s="15"/>
    </row>
    <row r="16" spans="2:33" ht="51.75" customHeight="1" x14ac:dyDescent="0.3">
      <c r="B16" s="2">
        <v>9</v>
      </c>
      <c r="C16" s="5" t="s">
        <v>57</v>
      </c>
      <c r="D16" s="6" t="s">
        <v>36</v>
      </c>
      <c r="E16" s="7" t="s">
        <v>31</v>
      </c>
      <c r="F16" s="4"/>
      <c r="G16" s="4"/>
      <c r="H16" s="4"/>
      <c r="I16" s="4"/>
      <c r="J16" s="17"/>
      <c r="K16" s="17">
        <v>83079</v>
      </c>
      <c r="L16" s="17">
        <v>31706.6</v>
      </c>
      <c r="M16" s="17">
        <v>85060</v>
      </c>
      <c r="N16" s="17">
        <v>33644.300000000003</v>
      </c>
      <c r="O16" s="17">
        <v>83079</v>
      </c>
      <c r="P16" s="17">
        <v>33400</v>
      </c>
      <c r="Q16" s="17">
        <v>83736</v>
      </c>
      <c r="R16" s="17">
        <v>0</v>
      </c>
      <c r="S16" s="17">
        <v>0</v>
      </c>
      <c r="T16" s="17">
        <v>0</v>
      </c>
      <c r="U16" s="17">
        <f t="shared" si="0"/>
        <v>0</v>
      </c>
      <c r="V16" s="17">
        <v>0</v>
      </c>
      <c r="W16" s="17">
        <v>0</v>
      </c>
      <c r="X16" s="17">
        <v>0</v>
      </c>
      <c r="Y16" s="17">
        <f t="shared" si="1"/>
        <v>0</v>
      </c>
      <c r="Z16" s="18">
        <v>0</v>
      </c>
      <c r="AA16" s="17">
        <f t="shared" si="2"/>
        <v>0</v>
      </c>
      <c r="AF16" s="15"/>
      <c r="AG16" s="15"/>
    </row>
    <row r="17" spans="2:33" ht="66.75" customHeight="1" x14ac:dyDescent="0.3">
      <c r="B17" s="2">
        <v>10</v>
      </c>
      <c r="C17" s="5" t="s">
        <v>57</v>
      </c>
      <c r="D17" s="6" t="s">
        <v>16</v>
      </c>
      <c r="E17" s="7" t="s">
        <v>60</v>
      </c>
      <c r="F17" s="4"/>
      <c r="G17" s="4"/>
      <c r="H17" s="4"/>
      <c r="I17" s="4"/>
      <c r="J17" s="17"/>
      <c r="K17" s="18" t="s">
        <v>50</v>
      </c>
      <c r="L17" s="17">
        <v>53990.9</v>
      </c>
      <c r="M17" s="18" t="s">
        <v>50</v>
      </c>
      <c r="N17" s="17"/>
      <c r="O17" s="18" t="s">
        <v>50</v>
      </c>
      <c r="P17" s="17">
        <v>95351.6</v>
      </c>
      <c r="Q17" s="18">
        <v>0</v>
      </c>
      <c r="R17" s="17">
        <v>26658.5</v>
      </c>
      <c r="S17" s="18">
        <v>12</v>
      </c>
      <c r="T17" s="17">
        <v>21792.699999999997</v>
      </c>
      <c r="U17" s="17">
        <f t="shared" si="0"/>
        <v>12</v>
      </c>
      <c r="V17" s="17">
        <v>26658.5</v>
      </c>
      <c r="W17" s="17">
        <v>12</v>
      </c>
      <c r="X17" s="17">
        <v>26658.5</v>
      </c>
      <c r="Y17" s="17">
        <f t="shared" si="1"/>
        <v>12</v>
      </c>
      <c r="Z17" s="17">
        <v>26658.5</v>
      </c>
      <c r="AA17" s="17">
        <f t="shared" si="2"/>
        <v>12</v>
      </c>
      <c r="AF17" s="15"/>
      <c r="AG17" s="15"/>
    </row>
    <row r="18" spans="2:33" ht="32.25" customHeight="1" x14ac:dyDescent="0.3">
      <c r="B18" s="2">
        <v>11</v>
      </c>
      <c r="C18" s="5" t="s">
        <v>57</v>
      </c>
      <c r="D18" s="6" t="s">
        <v>4</v>
      </c>
      <c r="E18" s="7" t="s">
        <v>5</v>
      </c>
      <c r="F18" s="4"/>
      <c r="G18" s="4"/>
      <c r="H18" s="4"/>
      <c r="I18" s="4"/>
      <c r="J18" s="17">
        <v>541368.30000000005</v>
      </c>
      <c r="K18" s="17">
        <v>144103</v>
      </c>
      <c r="L18" s="17">
        <v>539385.30000000005</v>
      </c>
      <c r="M18" s="17">
        <v>139593</v>
      </c>
      <c r="N18" s="17">
        <f>531053.27</f>
        <v>531053.27</v>
      </c>
      <c r="O18" s="17">
        <v>163452</v>
      </c>
      <c r="P18" s="17">
        <f>15000+417883.1</f>
        <v>432883.1</v>
      </c>
      <c r="Q18" s="17">
        <v>88474</v>
      </c>
      <c r="R18" s="17"/>
      <c r="S18" s="17">
        <v>0</v>
      </c>
      <c r="T18" s="17"/>
      <c r="U18" s="17">
        <f t="shared" si="0"/>
        <v>0</v>
      </c>
      <c r="V18" s="19"/>
      <c r="W18" s="17">
        <v>0</v>
      </c>
      <c r="X18" s="19"/>
      <c r="Y18" s="17">
        <f t="shared" si="1"/>
        <v>0</v>
      </c>
      <c r="Z18" s="19"/>
      <c r="AA18" s="17">
        <f t="shared" si="2"/>
        <v>0</v>
      </c>
      <c r="AF18" s="15"/>
      <c r="AG18" s="15"/>
    </row>
    <row r="19" spans="2:33" ht="42" customHeight="1" x14ac:dyDescent="0.3">
      <c r="B19" s="2">
        <v>12</v>
      </c>
      <c r="C19" s="5" t="s">
        <v>57</v>
      </c>
      <c r="D19" s="6" t="s">
        <v>6</v>
      </c>
      <c r="E19" s="7" t="s">
        <v>28</v>
      </c>
      <c r="F19" s="4"/>
      <c r="G19" s="4"/>
      <c r="H19" s="4"/>
      <c r="I19" s="4"/>
      <c r="J19" s="17"/>
      <c r="K19" s="18" t="s">
        <v>50</v>
      </c>
      <c r="L19" s="18"/>
      <c r="M19" s="18" t="s">
        <v>50</v>
      </c>
      <c r="N19" s="17">
        <v>1392.5</v>
      </c>
      <c r="O19" s="17">
        <v>15</v>
      </c>
      <c r="P19" s="17">
        <v>1392.5</v>
      </c>
      <c r="Q19" s="17">
        <v>17</v>
      </c>
      <c r="R19" s="17">
        <v>7981.5</v>
      </c>
      <c r="S19" s="17">
        <v>1587</v>
      </c>
      <c r="T19" s="17">
        <v>6954.3</v>
      </c>
      <c r="U19" s="17">
        <f t="shared" si="0"/>
        <v>1587</v>
      </c>
      <c r="V19" s="17">
        <v>7671.2</v>
      </c>
      <c r="W19" s="17">
        <v>38014</v>
      </c>
      <c r="X19" s="17">
        <v>7671.2</v>
      </c>
      <c r="Y19" s="17">
        <f t="shared" si="1"/>
        <v>38014</v>
      </c>
      <c r="Z19" s="17">
        <v>7671.2</v>
      </c>
      <c r="AA19" s="17">
        <f t="shared" si="2"/>
        <v>38014</v>
      </c>
      <c r="AF19" s="15"/>
      <c r="AG19" s="15"/>
    </row>
    <row r="20" spans="2:33" ht="45.75" customHeight="1" x14ac:dyDescent="0.3">
      <c r="B20" s="2">
        <v>13</v>
      </c>
      <c r="C20" s="5" t="s">
        <v>57</v>
      </c>
      <c r="D20" s="6" t="s">
        <v>6</v>
      </c>
      <c r="E20" s="7" t="s">
        <v>5</v>
      </c>
      <c r="F20" s="4"/>
      <c r="G20" s="4"/>
      <c r="H20" s="4"/>
      <c r="I20" s="4"/>
      <c r="J20" s="17">
        <v>183637.3</v>
      </c>
      <c r="K20" s="17">
        <v>110239</v>
      </c>
      <c r="L20" s="17">
        <v>166068.6</v>
      </c>
      <c r="M20" s="17">
        <v>116224</v>
      </c>
      <c r="N20" s="17">
        <v>249152.79</v>
      </c>
      <c r="O20" s="17">
        <v>120230</v>
      </c>
      <c r="P20" s="17">
        <v>205065.60000000003</v>
      </c>
      <c r="Q20" s="17">
        <v>118951</v>
      </c>
      <c r="R20" s="17">
        <v>312138</v>
      </c>
      <c r="S20" s="17">
        <v>123264</v>
      </c>
      <c r="T20" s="17">
        <v>252615.80000000005</v>
      </c>
      <c r="U20" s="17">
        <f t="shared" si="0"/>
        <v>123264</v>
      </c>
      <c r="V20" s="17">
        <v>320871.59999999998</v>
      </c>
      <c r="W20" s="17">
        <v>112239</v>
      </c>
      <c r="X20" s="17">
        <v>320871.59999999998</v>
      </c>
      <c r="Y20" s="17">
        <f t="shared" si="1"/>
        <v>112239</v>
      </c>
      <c r="Z20" s="17">
        <v>320871.59999999998</v>
      </c>
      <c r="AA20" s="17">
        <f t="shared" si="2"/>
        <v>112239</v>
      </c>
      <c r="AF20" s="15"/>
      <c r="AG20" s="15"/>
    </row>
    <row r="21" spans="2:33" ht="43.5" customHeight="1" x14ac:dyDescent="0.3">
      <c r="B21" s="2">
        <v>14</v>
      </c>
      <c r="C21" s="5" t="s">
        <v>57</v>
      </c>
      <c r="D21" s="6" t="s">
        <v>17</v>
      </c>
      <c r="E21" s="7" t="s">
        <v>37</v>
      </c>
      <c r="F21" s="4"/>
      <c r="G21" s="4"/>
      <c r="H21" s="4"/>
      <c r="I21" s="4"/>
      <c r="J21" s="17"/>
      <c r="K21" s="18" t="s">
        <v>50</v>
      </c>
      <c r="L21" s="18"/>
      <c r="M21" s="18" t="s">
        <v>50</v>
      </c>
      <c r="N21" s="17"/>
      <c r="O21" s="17">
        <v>1400</v>
      </c>
      <c r="P21" s="17">
        <f>87706.2-62084.88</f>
        <v>25621.32</v>
      </c>
      <c r="Q21" s="17">
        <f t="shared" si="3"/>
        <v>1400</v>
      </c>
      <c r="R21" s="17">
        <v>2121.1999999999998</v>
      </c>
      <c r="S21" s="17">
        <v>1400</v>
      </c>
      <c r="T21" s="17">
        <v>1899.3</v>
      </c>
      <c r="U21" s="17">
        <f t="shared" si="0"/>
        <v>1400</v>
      </c>
      <c r="V21" s="17">
        <v>2059.1999999999998</v>
      </c>
      <c r="W21" s="17">
        <v>1400</v>
      </c>
      <c r="X21" s="17">
        <v>2059.1999999999998</v>
      </c>
      <c r="Y21" s="17">
        <f t="shared" si="1"/>
        <v>1400</v>
      </c>
      <c r="Z21" s="17">
        <v>2059.1999999999998</v>
      </c>
      <c r="AA21" s="17">
        <f t="shared" si="2"/>
        <v>1400</v>
      </c>
      <c r="AF21" s="15"/>
      <c r="AG21" s="15"/>
    </row>
    <row r="22" spans="2:33" ht="45.75" customHeight="1" x14ac:dyDescent="0.3">
      <c r="B22" s="2">
        <v>15</v>
      </c>
      <c r="C22" s="5" t="s">
        <v>57</v>
      </c>
      <c r="D22" s="6" t="s">
        <v>17</v>
      </c>
      <c r="E22" s="7" t="s">
        <v>61</v>
      </c>
      <c r="F22" s="4"/>
      <c r="G22" s="4"/>
      <c r="H22" s="4"/>
      <c r="I22" s="4"/>
      <c r="J22" s="17">
        <v>94084.88</v>
      </c>
      <c r="K22" s="17">
        <v>5932</v>
      </c>
      <c r="L22" s="17">
        <v>82301.399999999994</v>
      </c>
      <c r="M22" s="17">
        <v>6233</v>
      </c>
      <c r="N22" s="17">
        <v>111717.22999999998</v>
      </c>
      <c r="O22" s="17">
        <v>6934</v>
      </c>
      <c r="P22" s="17">
        <v>62084.88</v>
      </c>
      <c r="Q22" s="17">
        <v>6909</v>
      </c>
      <c r="R22" s="17">
        <v>125276.6</v>
      </c>
      <c r="S22" s="17">
        <v>6803</v>
      </c>
      <c r="T22" s="17">
        <v>86339.000000000015</v>
      </c>
      <c r="U22" s="17">
        <f t="shared" si="0"/>
        <v>6803</v>
      </c>
      <c r="V22" s="17">
        <v>104497.8</v>
      </c>
      <c r="W22" s="17">
        <v>6805</v>
      </c>
      <c r="X22" s="17">
        <v>104497.8</v>
      </c>
      <c r="Y22" s="17">
        <f t="shared" si="1"/>
        <v>6805</v>
      </c>
      <c r="Z22" s="17">
        <v>104497.8</v>
      </c>
      <c r="AA22" s="17">
        <f t="shared" si="2"/>
        <v>6805</v>
      </c>
      <c r="AF22" s="15"/>
      <c r="AG22" s="15"/>
    </row>
    <row r="23" spans="2:33" ht="50.25" customHeight="1" x14ac:dyDescent="0.3">
      <c r="B23" s="2">
        <v>16</v>
      </c>
      <c r="C23" s="5" t="s">
        <v>57</v>
      </c>
      <c r="D23" s="6" t="s">
        <v>54</v>
      </c>
      <c r="E23" s="7" t="s">
        <v>62</v>
      </c>
      <c r="F23" s="4"/>
      <c r="G23" s="4"/>
      <c r="H23" s="4"/>
      <c r="I23" s="4"/>
      <c r="J23" s="17">
        <v>8194.6200000000008</v>
      </c>
      <c r="K23" s="17">
        <v>4292</v>
      </c>
      <c r="L23" s="17">
        <v>1248.8</v>
      </c>
      <c r="M23" s="17">
        <v>4292</v>
      </c>
      <c r="N23" s="17">
        <v>1037.98</v>
      </c>
      <c r="O23" s="17">
        <v>440</v>
      </c>
      <c r="P23" s="17">
        <v>885.7</v>
      </c>
      <c r="Q23" s="17">
        <f t="shared" si="3"/>
        <v>440</v>
      </c>
      <c r="R23" s="17">
        <v>1943.8000000000002</v>
      </c>
      <c r="S23" s="17">
        <v>440</v>
      </c>
      <c r="T23" s="17">
        <v>1849.2</v>
      </c>
      <c r="U23" s="17">
        <f t="shared" si="0"/>
        <v>440</v>
      </c>
      <c r="V23" s="17">
        <v>3011.7</v>
      </c>
      <c r="W23" s="17">
        <v>440</v>
      </c>
      <c r="X23" s="17">
        <v>3011.7</v>
      </c>
      <c r="Y23" s="17">
        <f t="shared" si="1"/>
        <v>440</v>
      </c>
      <c r="Z23" s="17">
        <v>3011.7</v>
      </c>
      <c r="AA23" s="17">
        <f t="shared" si="2"/>
        <v>440</v>
      </c>
      <c r="AF23" s="15"/>
      <c r="AG23" s="15"/>
    </row>
    <row r="24" spans="2:33" ht="35.25" customHeight="1" x14ac:dyDescent="0.3">
      <c r="B24" s="2">
        <v>17</v>
      </c>
      <c r="C24" s="5" t="s">
        <v>57</v>
      </c>
      <c r="D24" s="6" t="s">
        <v>54</v>
      </c>
      <c r="E24" s="7" t="s">
        <v>9</v>
      </c>
      <c r="F24" s="4"/>
      <c r="G24" s="4"/>
      <c r="H24" s="4"/>
      <c r="I24" s="4"/>
      <c r="J24" s="17">
        <v>106779.02</v>
      </c>
      <c r="K24" s="17">
        <v>9724</v>
      </c>
      <c r="L24" s="17">
        <v>38574.000000000007</v>
      </c>
      <c r="M24" s="17">
        <v>11838</v>
      </c>
      <c r="N24" s="17">
        <v>46725.55</v>
      </c>
      <c r="O24" s="17">
        <v>13752</v>
      </c>
      <c r="P24" s="17">
        <v>44344.100000000006</v>
      </c>
      <c r="Q24" s="17">
        <v>14337</v>
      </c>
      <c r="R24" s="17">
        <v>56976.9</v>
      </c>
      <c r="S24" s="17">
        <v>14252</v>
      </c>
      <c r="T24" s="17">
        <v>51351.7</v>
      </c>
      <c r="U24" s="17">
        <f t="shared" si="0"/>
        <v>14252</v>
      </c>
      <c r="V24" s="17">
        <v>57178</v>
      </c>
      <c r="W24" s="17">
        <v>14252</v>
      </c>
      <c r="X24" s="17">
        <v>57178</v>
      </c>
      <c r="Y24" s="17">
        <f t="shared" si="1"/>
        <v>14252</v>
      </c>
      <c r="Z24" s="17">
        <v>57178</v>
      </c>
      <c r="AA24" s="17">
        <f t="shared" si="2"/>
        <v>14252</v>
      </c>
      <c r="AF24" s="15"/>
      <c r="AG24" s="15"/>
    </row>
    <row r="25" spans="2:33" ht="38.25" x14ac:dyDescent="0.3">
      <c r="B25" s="2">
        <v>18</v>
      </c>
      <c r="C25" s="5" t="s">
        <v>57</v>
      </c>
      <c r="D25" s="6" t="s">
        <v>7</v>
      </c>
      <c r="E25" s="7" t="s">
        <v>28</v>
      </c>
      <c r="F25" s="4"/>
      <c r="G25" s="4"/>
      <c r="H25" s="4"/>
      <c r="I25" s="4"/>
      <c r="J25" s="17">
        <v>125537.8</v>
      </c>
      <c r="K25" s="17">
        <v>187734</v>
      </c>
      <c r="L25" s="17">
        <v>94921.799999999988</v>
      </c>
      <c r="M25" s="17">
        <v>187494</v>
      </c>
      <c r="N25" s="17">
        <v>109251.29999999999</v>
      </c>
      <c r="O25" s="17">
        <v>147973</v>
      </c>
      <c r="P25" s="17">
        <v>94111.2</v>
      </c>
      <c r="Q25" s="17">
        <v>151743</v>
      </c>
      <c r="R25" s="17">
        <v>94722.7</v>
      </c>
      <c r="S25" s="17">
        <v>151175</v>
      </c>
      <c r="T25" s="17">
        <v>77529</v>
      </c>
      <c r="U25" s="17">
        <f t="shared" si="0"/>
        <v>151175</v>
      </c>
      <c r="V25" s="17">
        <v>97038.9</v>
      </c>
      <c r="W25" s="17">
        <v>145993</v>
      </c>
      <c r="X25" s="17">
        <v>97038.9</v>
      </c>
      <c r="Y25" s="17">
        <f t="shared" si="1"/>
        <v>145993</v>
      </c>
      <c r="Z25" s="17">
        <v>97038.9</v>
      </c>
      <c r="AA25" s="17">
        <f t="shared" si="2"/>
        <v>145993</v>
      </c>
      <c r="AF25" s="15"/>
      <c r="AG25" s="15"/>
    </row>
    <row r="26" spans="2:33" ht="38.25" x14ac:dyDescent="0.3">
      <c r="B26" s="2">
        <v>19</v>
      </c>
      <c r="C26" s="5" t="s">
        <v>57</v>
      </c>
      <c r="D26" s="6" t="s">
        <v>8</v>
      </c>
      <c r="E26" s="7" t="s">
        <v>37</v>
      </c>
      <c r="F26" s="4"/>
      <c r="G26" s="4"/>
      <c r="H26" s="4"/>
      <c r="I26" s="4"/>
      <c r="J26" s="17">
        <v>273087.02999999997</v>
      </c>
      <c r="K26" s="17">
        <v>211550</v>
      </c>
      <c r="L26" s="17">
        <v>144177.39999999997</v>
      </c>
      <c r="M26" s="17">
        <v>221992</v>
      </c>
      <c r="N26" s="17">
        <v>583358.29</v>
      </c>
      <c r="O26" s="17">
        <v>821550</v>
      </c>
      <c r="P26" s="17">
        <f>206292</f>
        <v>206292</v>
      </c>
      <c r="Q26" s="17">
        <v>1076806</v>
      </c>
      <c r="R26" s="17">
        <v>331709.3</v>
      </c>
      <c r="S26" s="17">
        <v>963130</v>
      </c>
      <c r="T26" s="17">
        <v>213842.79999999996</v>
      </c>
      <c r="U26" s="17">
        <f t="shared" si="0"/>
        <v>963130</v>
      </c>
      <c r="V26" s="17">
        <v>314913.8</v>
      </c>
      <c r="W26" s="17">
        <v>963130</v>
      </c>
      <c r="X26" s="17">
        <v>314913.8</v>
      </c>
      <c r="Y26" s="17">
        <f t="shared" si="1"/>
        <v>963130</v>
      </c>
      <c r="Z26" s="17">
        <v>314913.8</v>
      </c>
      <c r="AA26" s="17">
        <f t="shared" si="2"/>
        <v>963130</v>
      </c>
      <c r="AF26" s="15"/>
      <c r="AG26" s="15"/>
    </row>
    <row r="27" spans="2:33" ht="48.75" customHeight="1" x14ac:dyDescent="0.3">
      <c r="B27" s="2">
        <v>20</v>
      </c>
      <c r="C27" s="5" t="s">
        <v>57</v>
      </c>
      <c r="D27" s="6" t="s">
        <v>8</v>
      </c>
      <c r="E27" s="7" t="s">
        <v>28</v>
      </c>
      <c r="F27" s="4"/>
      <c r="G27" s="4"/>
      <c r="H27" s="4"/>
      <c r="I27" s="4"/>
      <c r="J27" s="17">
        <v>685130.3600000001</v>
      </c>
      <c r="K27" s="17">
        <v>1697800</v>
      </c>
      <c r="L27" s="17">
        <f>585459.7-39822.8</f>
        <v>545636.89999999991</v>
      </c>
      <c r="M27" s="17">
        <v>1752920</v>
      </c>
      <c r="N27" s="17">
        <v>756602.47999999986</v>
      </c>
      <c r="O27" s="17">
        <v>1803374</v>
      </c>
      <c r="P27" s="17">
        <f>706202-1904.4</f>
        <v>704297.6</v>
      </c>
      <c r="Q27" s="17">
        <v>1837915</v>
      </c>
      <c r="R27" s="17">
        <v>1272080.3761904754</v>
      </c>
      <c r="S27" s="17">
        <v>1811277</v>
      </c>
      <c r="T27" s="17">
        <v>936191.10000000033</v>
      </c>
      <c r="U27" s="17">
        <f t="shared" si="0"/>
        <v>1811277</v>
      </c>
      <c r="V27" s="17">
        <v>1368579.2</v>
      </c>
      <c r="W27" s="17">
        <v>1812930</v>
      </c>
      <c r="X27" s="17">
        <v>1368579.2</v>
      </c>
      <c r="Y27" s="17">
        <f t="shared" si="1"/>
        <v>1812930</v>
      </c>
      <c r="Z27" s="17">
        <v>1368579.2</v>
      </c>
      <c r="AA27" s="17">
        <f t="shared" si="2"/>
        <v>1812930</v>
      </c>
      <c r="AF27" s="15"/>
      <c r="AG27" s="15"/>
    </row>
    <row r="28" spans="2:33" ht="38.25" x14ac:dyDescent="0.3">
      <c r="B28" s="2">
        <v>21</v>
      </c>
      <c r="C28" s="5" t="s">
        <v>57</v>
      </c>
      <c r="D28" s="6" t="s">
        <v>18</v>
      </c>
      <c r="E28" s="7" t="s">
        <v>63</v>
      </c>
      <c r="F28" s="4"/>
      <c r="G28" s="4"/>
      <c r="H28" s="4"/>
      <c r="I28" s="4"/>
      <c r="J28" s="17"/>
      <c r="K28" s="18" t="s">
        <v>50</v>
      </c>
      <c r="L28" s="18">
        <v>4587.8</v>
      </c>
      <c r="M28" s="18" t="s">
        <v>50</v>
      </c>
      <c r="N28" s="17"/>
      <c r="O28" s="17">
        <v>400</v>
      </c>
      <c r="P28" s="17">
        <v>6743.8</v>
      </c>
      <c r="Q28" s="17">
        <v>400</v>
      </c>
      <c r="R28" s="17">
        <v>13789.1</v>
      </c>
      <c r="S28" s="17">
        <v>400</v>
      </c>
      <c r="T28" s="17">
        <v>8053.2</v>
      </c>
      <c r="U28" s="17">
        <f t="shared" si="0"/>
        <v>400</v>
      </c>
      <c r="V28" s="17">
        <v>13789.1</v>
      </c>
      <c r="W28" s="17">
        <v>400</v>
      </c>
      <c r="X28" s="17">
        <v>13789.1</v>
      </c>
      <c r="Y28" s="17">
        <f t="shared" si="1"/>
        <v>400</v>
      </c>
      <c r="Z28" s="17">
        <v>13789.1</v>
      </c>
      <c r="AA28" s="17">
        <f t="shared" si="2"/>
        <v>400</v>
      </c>
      <c r="AF28" s="15"/>
      <c r="AG28" s="15"/>
    </row>
    <row r="29" spans="2:33" ht="47.25" customHeight="1" x14ac:dyDescent="0.3">
      <c r="B29" s="2">
        <v>22</v>
      </c>
      <c r="C29" s="5" t="s">
        <v>57</v>
      </c>
      <c r="D29" s="6" t="s">
        <v>32</v>
      </c>
      <c r="E29" s="7" t="s">
        <v>64</v>
      </c>
      <c r="F29" s="4"/>
      <c r="G29" s="4"/>
      <c r="H29" s="4"/>
      <c r="I29" s="4"/>
      <c r="J29" s="17">
        <v>8567.1</v>
      </c>
      <c r="K29" s="17">
        <v>277074</v>
      </c>
      <c r="L29" s="17">
        <v>7125.1</v>
      </c>
      <c r="M29" s="17">
        <v>278552</v>
      </c>
      <c r="N29" s="17">
        <v>7255.56</v>
      </c>
      <c r="O29" s="17">
        <v>292500</v>
      </c>
      <c r="P29" s="17">
        <v>6841.2</v>
      </c>
      <c r="Q29" s="17">
        <v>291384</v>
      </c>
      <c r="R29" s="17">
        <v>9373.4</v>
      </c>
      <c r="S29" s="17">
        <v>288000</v>
      </c>
      <c r="T29" s="17">
        <v>6792.8</v>
      </c>
      <c r="U29" s="17">
        <f t="shared" si="0"/>
        <v>288000</v>
      </c>
      <c r="V29" s="17">
        <v>16225.3</v>
      </c>
      <c r="W29" s="17">
        <v>294400</v>
      </c>
      <c r="X29" s="17">
        <v>16225.3</v>
      </c>
      <c r="Y29" s="17">
        <f t="shared" si="1"/>
        <v>294400</v>
      </c>
      <c r="Z29" s="17">
        <v>16225.3</v>
      </c>
      <c r="AA29" s="17">
        <f t="shared" si="2"/>
        <v>294400</v>
      </c>
      <c r="AF29" s="15"/>
      <c r="AG29" s="15"/>
    </row>
    <row r="30" spans="2:33" ht="55.5" customHeight="1" x14ac:dyDescent="0.3">
      <c r="B30" s="2">
        <v>23</v>
      </c>
      <c r="C30" s="5" t="s">
        <v>57</v>
      </c>
      <c r="D30" s="6" t="s">
        <v>55</v>
      </c>
      <c r="E30" s="7" t="s">
        <v>33</v>
      </c>
      <c r="F30" s="4"/>
      <c r="G30" s="4"/>
      <c r="H30" s="4"/>
      <c r="I30" s="4"/>
      <c r="J30" s="17">
        <v>205447</v>
      </c>
      <c r="K30" s="17">
        <v>1984</v>
      </c>
      <c r="L30" s="17">
        <v>162454.5</v>
      </c>
      <c r="M30" s="17">
        <v>1944</v>
      </c>
      <c r="N30" s="17">
        <v>221699.82000000004</v>
      </c>
      <c r="O30" s="17">
        <v>1988</v>
      </c>
      <c r="P30" s="20">
        <v>220195.00000000003</v>
      </c>
      <c r="Q30" s="17">
        <v>1984</v>
      </c>
      <c r="R30" s="17">
        <v>248049.2</v>
      </c>
      <c r="S30" s="17">
        <v>2017</v>
      </c>
      <c r="T30" s="17">
        <v>225201.80000000002</v>
      </c>
      <c r="U30" s="17">
        <f t="shared" si="0"/>
        <v>2017</v>
      </c>
      <c r="V30" s="17">
        <v>288709.7</v>
      </c>
      <c r="W30" s="17">
        <v>2041</v>
      </c>
      <c r="X30" s="17">
        <v>288709.7</v>
      </c>
      <c r="Y30" s="17">
        <f t="shared" si="1"/>
        <v>2041</v>
      </c>
      <c r="Z30" s="17">
        <v>288709.7</v>
      </c>
      <c r="AA30" s="17">
        <f t="shared" si="2"/>
        <v>2041</v>
      </c>
      <c r="AF30" s="15"/>
      <c r="AG30" s="15"/>
    </row>
    <row r="31" spans="2:33" ht="24" customHeight="1" x14ac:dyDescent="0.3">
      <c r="B31" s="2">
        <v>24</v>
      </c>
      <c r="C31" s="5" t="s">
        <v>57</v>
      </c>
      <c r="D31" s="6" t="s">
        <v>10</v>
      </c>
      <c r="E31" s="7" t="s">
        <v>5</v>
      </c>
      <c r="F31" s="4"/>
      <c r="G31" s="4"/>
      <c r="H31" s="4"/>
      <c r="I31" s="4"/>
      <c r="J31" s="17">
        <v>4616.6499999999996</v>
      </c>
      <c r="K31" s="17">
        <v>1750</v>
      </c>
      <c r="L31" s="17">
        <v>4616.5</v>
      </c>
      <c r="M31" s="17">
        <v>1781</v>
      </c>
      <c r="N31" s="17">
        <v>5459</v>
      </c>
      <c r="O31" s="17">
        <v>1750</v>
      </c>
      <c r="P31" s="17">
        <v>5459</v>
      </c>
      <c r="Q31" s="17">
        <v>1785</v>
      </c>
      <c r="R31" s="17">
        <v>48490.9</v>
      </c>
      <c r="S31" s="17">
        <v>12100</v>
      </c>
      <c r="T31" s="17">
        <v>48441.8</v>
      </c>
      <c r="U31" s="17">
        <f t="shared" si="0"/>
        <v>12100</v>
      </c>
      <c r="V31" s="17">
        <v>58957.799999999996</v>
      </c>
      <c r="W31" s="17">
        <v>16000</v>
      </c>
      <c r="X31" s="17">
        <v>58957.799999999996</v>
      </c>
      <c r="Y31" s="17">
        <f t="shared" si="1"/>
        <v>16000</v>
      </c>
      <c r="Z31" s="17">
        <v>58957.799999999996</v>
      </c>
      <c r="AA31" s="17">
        <f t="shared" si="2"/>
        <v>16000</v>
      </c>
      <c r="AF31" s="15"/>
      <c r="AG31" s="15"/>
    </row>
    <row r="32" spans="2:33" ht="84" customHeight="1" x14ac:dyDescent="0.3">
      <c r="B32" s="2">
        <v>25</v>
      </c>
      <c r="C32" s="5" t="s">
        <v>57</v>
      </c>
      <c r="D32" s="6" t="s">
        <v>23</v>
      </c>
      <c r="E32" s="7" t="s">
        <v>65</v>
      </c>
      <c r="F32" s="4"/>
      <c r="G32" s="4"/>
      <c r="H32" s="4"/>
      <c r="I32" s="4"/>
      <c r="J32" s="17">
        <v>70236.11</v>
      </c>
      <c r="K32" s="17">
        <v>44423</v>
      </c>
      <c r="L32" s="17">
        <v>61719.200000000004</v>
      </c>
      <c r="M32" s="17">
        <v>47098</v>
      </c>
      <c r="N32" s="17">
        <v>60587.570000000007</v>
      </c>
      <c r="O32" s="17">
        <v>39553</v>
      </c>
      <c r="P32" s="17">
        <v>58548.4</v>
      </c>
      <c r="Q32" s="17">
        <v>39324</v>
      </c>
      <c r="R32" s="17">
        <v>76302.499999999971</v>
      </c>
      <c r="S32" s="17">
        <v>40276</v>
      </c>
      <c r="T32" s="17">
        <v>62533.2</v>
      </c>
      <c r="U32" s="17">
        <f t="shared" si="0"/>
        <v>40276</v>
      </c>
      <c r="V32" s="17">
        <v>77082</v>
      </c>
      <c r="W32" s="17">
        <v>40277</v>
      </c>
      <c r="X32" s="17">
        <v>77082</v>
      </c>
      <c r="Y32" s="17">
        <f t="shared" si="1"/>
        <v>40277</v>
      </c>
      <c r="Z32" s="17">
        <v>77082</v>
      </c>
      <c r="AA32" s="17">
        <f t="shared" si="2"/>
        <v>40277</v>
      </c>
      <c r="AF32" s="15"/>
      <c r="AG32" s="15"/>
    </row>
    <row r="33" spans="2:33" ht="84" customHeight="1" x14ac:dyDescent="0.3">
      <c r="B33" s="2">
        <v>26</v>
      </c>
      <c r="C33" s="5" t="s">
        <v>57</v>
      </c>
      <c r="D33" s="6" t="s">
        <v>22</v>
      </c>
      <c r="E33" s="7" t="s">
        <v>11</v>
      </c>
      <c r="F33" s="4"/>
      <c r="G33" s="4"/>
      <c r="H33" s="4"/>
      <c r="I33" s="4"/>
      <c r="J33" s="17">
        <v>129667.63</v>
      </c>
      <c r="K33" s="17">
        <v>700</v>
      </c>
      <c r="L33" s="17">
        <v>129622.7</v>
      </c>
      <c r="M33" s="17">
        <v>685.8</v>
      </c>
      <c r="N33" s="17"/>
      <c r="O33" s="17"/>
      <c r="P33" s="17"/>
      <c r="Q33" s="17">
        <f t="shared" ref="Q33:Q40" si="4">O33</f>
        <v>0</v>
      </c>
      <c r="R33" s="17"/>
      <c r="S33" s="17">
        <v>0</v>
      </c>
      <c r="T33" s="17"/>
      <c r="U33" s="17">
        <f t="shared" si="0"/>
        <v>0</v>
      </c>
      <c r="V33" s="17"/>
      <c r="W33" s="17">
        <v>0</v>
      </c>
      <c r="X33" s="17"/>
      <c r="Y33" s="17">
        <f t="shared" si="1"/>
        <v>0</v>
      </c>
      <c r="Z33" s="17"/>
      <c r="AA33" s="17">
        <f t="shared" si="2"/>
        <v>0</v>
      </c>
      <c r="AC33" s="16"/>
      <c r="AE33" s="16"/>
      <c r="AF33" s="16"/>
      <c r="AG33" s="16"/>
    </row>
    <row r="34" spans="2:33" ht="78.75" customHeight="1" x14ac:dyDescent="0.3">
      <c r="B34" s="2">
        <v>27</v>
      </c>
      <c r="C34" s="5" t="s">
        <v>57</v>
      </c>
      <c r="D34" s="6" t="s">
        <v>22</v>
      </c>
      <c r="E34" s="7" t="s">
        <v>65</v>
      </c>
      <c r="F34" s="4"/>
      <c r="G34" s="4"/>
      <c r="H34" s="4"/>
      <c r="I34" s="4"/>
      <c r="J34" s="17">
        <v>69189.179999999993</v>
      </c>
      <c r="K34" s="17">
        <v>48100</v>
      </c>
      <c r="L34" s="17">
        <v>61642.6</v>
      </c>
      <c r="M34" s="17">
        <v>48917</v>
      </c>
      <c r="N34" s="17">
        <f>77129.8+187588.58</f>
        <v>264718.38</v>
      </c>
      <c r="O34" s="17">
        <v>49835</v>
      </c>
      <c r="P34" s="17">
        <f>72129.4+211616.38</f>
        <v>283745.78000000003</v>
      </c>
      <c r="Q34" s="17">
        <v>47637</v>
      </c>
      <c r="R34" s="17">
        <v>413929.4</v>
      </c>
      <c r="S34" s="17">
        <v>47774</v>
      </c>
      <c r="T34" s="21">
        <v>351110.70000000007</v>
      </c>
      <c r="U34" s="17">
        <f t="shared" si="0"/>
        <v>47774</v>
      </c>
      <c r="V34" s="17">
        <v>484439.8</v>
      </c>
      <c r="W34" s="17">
        <v>47773</v>
      </c>
      <c r="X34" s="17">
        <v>484439.8</v>
      </c>
      <c r="Y34" s="17">
        <f t="shared" si="1"/>
        <v>47773</v>
      </c>
      <c r="Z34" s="17">
        <v>484439.8</v>
      </c>
      <c r="AA34" s="17">
        <f t="shared" si="2"/>
        <v>47773</v>
      </c>
      <c r="AF34" s="15"/>
      <c r="AG34" s="15"/>
    </row>
    <row r="35" spans="2:33" ht="81" customHeight="1" x14ac:dyDescent="0.3">
      <c r="B35" s="2">
        <v>28</v>
      </c>
      <c r="C35" s="5" t="s">
        <v>57</v>
      </c>
      <c r="D35" s="6" t="s">
        <v>12</v>
      </c>
      <c r="E35" s="7" t="s">
        <v>66</v>
      </c>
      <c r="F35" s="4"/>
      <c r="G35" s="4"/>
      <c r="H35" s="4"/>
      <c r="I35" s="4"/>
      <c r="J35" s="17">
        <v>386925.71</v>
      </c>
      <c r="K35" s="17">
        <v>8664</v>
      </c>
      <c r="L35" s="17">
        <v>273545.30000000005</v>
      </c>
      <c r="M35" s="17">
        <v>8569</v>
      </c>
      <c r="N35" s="17">
        <v>346445.39999999997</v>
      </c>
      <c r="O35" s="17">
        <v>8031</v>
      </c>
      <c r="P35" s="17">
        <v>316749.69999999995</v>
      </c>
      <c r="Q35" s="17">
        <v>8253</v>
      </c>
      <c r="R35" s="17">
        <v>291629.5</v>
      </c>
      <c r="S35" s="17">
        <v>7330</v>
      </c>
      <c r="T35" s="17">
        <v>227900.99999999997</v>
      </c>
      <c r="U35" s="17">
        <f t="shared" si="0"/>
        <v>7330</v>
      </c>
      <c r="V35" s="17">
        <v>275250</v>
      </c>
      <c r="W35" s="17">
        <v>7235</v>
      </c>
      <c r="X35" s="17">
        <v>275250</v>
      </c>
      <c r="Y35" s="17">
        <f t="shared" si="1"/>
        <v>7235</v>
      </c>
      <c r="Z35" s="17">
        <v>275250</v>
      </c>
      <c r="AA35" s="17">
        <f t="shared" si="2"/>
        <v>7235</v>
      </c>
      <c r="AF35" s="15"/>
      <c r="AG35" s="15"/>
    </row>
    <row r="36" spans="2:33" ht="86.25" customHeight="1" x14ac:dyDescent="0.3">
      <c r="B36" s="2">
        <v>29</v>
      </c>
      <c r="C36" s="5" t="s">
        <v>57</v>
      </c>
      <c r="D36" s="6" t="s">
        <v>13</v>
      </c>
      <c r="E36" s="7" t="s">
        <v>66</v>
      </c>
      <c r="F36" s="4"/>
      <c r="G36" s="4"/>
      <c r="H36" s="4"/>
      <c r="I36" s="4"/>
      <c r="J36" s="17">
        <v>2376901.0700000012</v>
      </c>
      <c r="K36" s="17">
        <v>36663</v>
      </c>
      <c r="L36" s="17">
        <v>1796908.7999999998</v>
      </c>
      <c r="M36" s="17">
        <v>37028</v>
      </c>
      <c r="N36" s="17">
        <v>2424920.2400000012</v>
      </c>
      <c r="O36" s="17">
        <v>35513</v>
      </c>
      <c r="P36" s="17">
        <v>2134108.3000000003</v>
      </c>
      <c r="Q36" s="17">
        <v>36281</v>
      </c>
      <c r="R36" s="17">
        <v>2810741.7</v>
      </c>
      <c r="S36" s="17">
        <v>34599</v>
      </c>
      <c r="T36" s="17">
        <v>2458722.7999999998</v>
      </c>
      <c r="U36" s="17">
        <f t="shared" si="0"/>
        <v>34599</v>
      </c>
      <c r="V36" s="17">
        <v>3317841</v>
      </c>
      <c r="W36" s="17">
        <v>33988</v>
      </c>
      <c r="X36" s="17">
        <v>3317841</v>
      </c>
      <c r="Y36" s="17">
        <f t="shared" si="1"/>
        <v>33988</v>
      </c>
      <c r="Z36" s="17">
        <v>3317841</v>
      </c>
      <c r="AA36" s="17">
        <f t="shared" si="2"/>
        <v>33988</v>
      </c>
      <c r="AF36" s="15"/>
      <c r="AG36" s="15"/>
    </row>
    <row r="37" spans="2:33" ht="51" x14ac:dyDescent="0.3">
      <c r="B37" s="2">
        <v>30</v>
      </c>
      <c r="C37" s="5" t="s">
        <v>57</v>
      </c>
      <c r="D37" s="6" t="s">
        <v>13</v>
      </c>
      <c r="E37" s="7" t="s">
        <v>67</v>
      </c>
      <c r="F37" s="4"/>
      <c r="G37" s="4"/>
      <c r="H37" s="4"/>
      <c r="I37" s="4"/>
      <c r="J37" s="17">
        <v>91364.030000000028</v>
      </c>
      <c r="K37" s="17">
        <v>5181</v>
      </c>
      <c r="L37" s="17">
        <v>43606.100000000006</v>
      </c>
      <c r="M37" s="17">
        <v>5381</v>
      </c>
      <c r="N37" s="17">
        <v>96837.619999999981</v>
      </c>
      <c r="O37" s="17">
        <v>5903</v>
      </c>
      <c r="P37" s="17">
        <v>45948.3</v>
      </c>
      <c r="Q37" s="17">
        <v>5938</v>
      </c>
      <c r="R37" s="17">
        <v>79640.100000000006</v>
      </c>
      <c r="S37" s="17">
        <v>5953</v>
      </c>
      <c r="T37" s="17">
        <v>48524.9</v>
      </c>
      <c r="U37" s="17">
        <f t="shared" si="0"/>
        <v>5953</v>
      </c>
      <c r="V37" s="17">
        <v>71132.2</v>
      </c>
      <c r="W37" s="17">
        <v>6082</v>
      </c>
      <c r="X37" s="17">
        <v>71132.2</v>
      </c>
      <c r="Y37" s="17">
        <f t="shared" si="1"/>
        <v>6082</v>
      </c>
      <c r="Z37" s="17">
        <v>71132.2</v>
      </c>
      <c r="AA37" s="17">
        <f t="shared" si="2"/>
        <v>6082</v>
      </c>
      <c r="AF37" s="15"/>
      <c r="AG37" s="15"/>
    </row>
    <row r="38" spans="2:33" ht="30.75" customHeight="1" x14ac:dyDescent="0.3">
      <c r="B38" s="2">
        <v>31</v>
      </c>
      <c r="C38" s="5" t="s">
        <v>57</v>
      </c>
      <c r="D38" s="6" t="s">
        <v>19</v>
      </c>
      <c r="E38" s="7" t="s">
        <v>26</v>
      </c>
      <c r="F38" s="4"/>
      <c r="G38" s="4"/>
      <c r="H38" s="4"/>
      <c r="I38" s="4"/>
      <c r="J38" s="17">
        <v>158049.71</v>
      </c>
      <c r="K38" s="17">
        <v>47000</v>
      </c>
      <c r="L38" s="17">
        <v>142553.5</v>
      </c>
      <c r="M38" s="17">
        <v>46219</v>
      </c>
      <c r="N38" s="17">
        <v>197797.2</v>
      </c>
      <c r="O38" s="17">
        <v>47000</v>
      </c>
      <c r="P38" s="17">
        <v>197797.19999999998</v>
      </c>
      <c r="Q38" s="17">
        <v>46653</v>
      </c>
      <c r="R38" s="17">
        <v>251371</v>
      </c>
      <c r="S38" s="17">
        <v>47000</v>
      </c>
      <c r="T38" s="17">
        <v>226900.4</v>
      </c>
      <c r="U38" s="17">
        <f t="shared" si="0"/>
        <v>47000</v>
      </c>
      <c r="V38" s="17">
        <v>291385.8</v>
      </c>
      <c r="W38" s="17">
        <v>47000</v>
      </c>
      <c r="X38" s="17">
        <v>291385.8</v>
      </c>
      <c r="Y38" s="17">
        <f t="shared" si="1"/>
        <v>47000</v>
      </c>
      <c r="Z38" s="17">
        <v>291385.8</v>
      </c>
      <c r="AA38" s="17">
        <f t="shared" si="2"/>
        <v>47000</v>
      </c>
      <c r="AF38" s="15"/>
      <c r="AG38" s="15"/>
    </row>
    <row r="39" spans="2:33" ht="30.75" customHeight="1" x14ac:dyDescent="0.3">
      <c r="B39" s="2">
        <v>32</v>
      </c>
      <c r="C39" s="5" t="s">
        <v>57</v>
      </c>
      <c r="D39" s="6" t="s">
        <v>56</v>
      </c>
      <c r="E39" s="7" t="s">
        <v>26</v>
      </c>
      <c r="F39" s="4"/>
      <c r="G39" s="4"/>
      <c r="H39" s="4"/>
      <c r="I39" s="4"/>
      <c r="J39" s="17"/>
      <c r="K39" s="18" t="s">
        <v>50</v>
      </c>
      <c r="L39" s="18"/>
      <c r="M39" s="18" t="s">
        <v>50</v>
      </c>
      <c r="N39" s="17">
        <v>2665.9</v>
      </c>
      <c r="O39" s="17">
        <v>6406</v>
      </c>
      <c r="P39" s="17">
        <v>2647.2</v>
      </c>
      <c r="Q39" s="17">
        <v>7376</v>
      </c>
      <c r="R39" s="17">
        <v>35766.400000000001</v>
      </c>
      <c r="S39" s="17">
        <v>6710</v>
      </c>
      <c r="T39" s="17">
        <v>18869.800000000003</v>
      </c>
      <c r="U39" s="17">
        <f t="shared" si="0"/>
        <v>6710</v>
      </c>
      <c r="V39" s="17">
        <v>37166.400000000001</v>
      </c>
      <c r="W39" s="17">
        <v>6610</v>
      </c>
      <c r="X39" s="17">
        <v>37166.400000000001</v>
      </c>
      <c r="Y39" s="17">
        <f t="shared" si="1"/>
        <v>6610</v>
      </c>
      <c r="Z39" s="17">
        <v>37166.400000000001</v>
      </c>
      <c r="AA39" s="17">
        <f t="shared" si="2"/>
        <v>6610</v>
      </c>
      <c r="AF39" s="15"/>
      <c r="AG39" s="15"/>
    </row>
    <row r="40" spans="2:33" ht="67.5" customHeight="1" x14ac:dyDescent="0.3">
      <c r="B40" s="2">
        <v>33</v>
      </c>
      <c r="C40" s="5" t="s">
        <v>57</v>
      </c>
      <c r="D40" s="6" t="s">
        <v>41</v>
      </c>
      <c r="E40" s="7" t="s">
        <v>68</v>
      </c>
      <c r="F40" s="4"/>
      <c r="G40" s="4"/>
      <c r="H40" s="4"/>
      <c r="I40" s="4"/>
      <c r="J40" s="17"/>
      <c r="K40" s="18" t="s">
        <v>50</v>
      </c>
      <c r="L40" s="17">
        <v>11324.4</v>
      </c>
      <c r="M40" s="18" t="s">
        <v>50</v>
      </c>
      <c r="N40" s="17">
        <v>17739.12</v>
      </c>
      <c r="O40" s="17">
        <v>13828</v>
      </c>
      <c r="P40" s="17">
        <v>15939.9</v>
      </c>
      <c r="Q40" s="17">
        <f t="shared" si="4"/>
        <v>13828</v>
      </c>
      <c r="R40" s="17">
        <v>16143.699999999999</v>
      </c>
      <c r="S40" s="17">
        <v>13828</v>
      </c>
      <c r="T40" s="17">
        <v>14300</v>
      </c>
      <c r="U40" s="17">
        <f t="shared" si="0"/>
        <v>13828</v>
      </c>
      <c r="V40" s="17">
        <v>14759.4</v>
      </c>
      <c r="W40" s="17">
        <v>14550</v>
      </c>
      <c r="X40" s="17">
        <v>14759.4</v>
      </c>
      <c r="Y40" s="17">
        <f t="shared" si="1"/>
        <v>14550</v>
      </c>
      <c r="Z40" s="17">
        <v>14759.4</v>
      </c>
      <c r="AA40" s="17">
        <f t="shared" si="2"/>
        <v>14550</v>
      </c>
      <c r="AF40" s="15"/>
      <c r="AG40" s="15"/>
    </row>
    <row r="41" spans="2:33" ht="29.25" customHeight="1" x14ac:dyDescent="0.3">
      <c r="B41" s="2">
        <v>34</v>
      </c>
      <c r="C41" s="5" t="s">
        <v>57</v>
      </c>
      <c r="D41" s="6" t="s">
        <v>20</v>
      </c>
      <c r="E41" s="7" t="s">
        <v>27</v>
      </c>
      <c r="F41" s="4"/>
      <c r="G41" s="4"/>
      <c r="H41" s="4"/>
      <c r="I41" s="4"/>
      <c r="J41" s="17">
        <v>380.39</v>
      </c>
      <c r="K41" s="17">
        <v>1050</v>
      </c>
      <c r="L41" s="17">
        <v>267.89999999999998</v>
      </c>
      <c r="M41" s="17">
        <v>1111</v>
      </c>
      <c r="N41" s="17">
        <v>421.14000000000004</v>
      </c>
      <c r="O41" s="17">
        <v>1050</v>
      </c>
      <c r="P41" s="17">
        <v>291.39999999999998</v>
      </c>
      <c r="Q41" s="17">
        <v>1135</v>
      </c>
      <c r="R41" s="17">
        <v>43820.399999999994</v>
      </c>
      <c r="S41" s="17">
        <v>1049</v>
      </c>
      <c r="T41" s="17">
        <v>40544.9</v>
      </c>
      <c r="U41" s="17">
        <f t="shared" si="0"/>
        <v>1049</v>
      </c>
      <c r="V41" s="17">
        <v>3038.4</v>
      </c>
      <c r="W41" s="17">
        <v>1050</v>
      </c>
      <c r="X41" s="17">
        <v>3038.4</v>
      </c>
      <c r="Y41" s="17">
        <f t="shared" si="1"/>
        <v>1050</v>
      </c>
      <c r="Z41" s="17">
        <v>3038.4</v>
      </c>
      <c r="AA41" s="17">
        <f t="shared" si="2"/>
        <v>1050</v>
      </c>
      <c r="AF41" s="15"/>
      <c r="AG41" s="15"/>
    </row>
    <row r="42" spans="2:33" ht="36" customHeight="1" x14ac:dyDescent="0.3">
      <c r="B42" s="2">
        <v>35</v>
      </c>
      <c r="C42" s="5" t="s">
        <v>57</v>
      </c>
      <c r="D42" s="6" t="s">
        <v>21</v>
      </c>
      <c r="E42" s="7" t="s">
        <v>69</v>
      </c>
      <c r="F42" s="4"/>
      <c r="G42" s="4"/>
      <c r="H42" s="4"/>
      <c r="I42" s="4"/>
      <c r="J42" s="17">
        <v>6777.26</v>
      </c>
      <c r="K42" s="17">
        <v>4000</v>
      </c>
      <c r="L42" s="17">
        <v>6614.1</v>
      </c>
      <c r="M42" s="17">
        <v>4082</v>
      </c>
      <c r="N42" s="17">
        <v>7771.2000000000007</v>
      </c>
      <c r="O42" s="17">
        <v>4000</v>
      </c>
      <c r="P42" s="17">
        <v>7771.2</v>
      </c>
      <c r="Q42" s="17">
        <v>4174</v>
      </c>
      <c r="R42" s="17">
        <v>8743</v>
      </c>
      <c r="S42" s="17">
        <v>3999</v>
      </c>
      <c r="T42" s="17">
        <v>6664.1</v>
      </c>
      <c r="U42" s="17">
        <f t="shared" si="0"/>
        <v>3999</v>
      </c>
      <c r="V42" s="17">
        <v>9322.5</v>
      </c>
      <c r="W42" s="17">
        <v>3999</v>
      </c>
      <c r="X42" s="17">
        <v>9322.5</v>
      </c>
      <c r="Y42" s="17">
        <f t="shared" si="1"/>
        <v>3999</v>
      </c>
      <c r="Z42" s="17">
        <v>9322.5</v>
      </c>
      <c r="AA42" s="17">
        <f t="shared" si="2"/>
        <v>3999</v>
      </c>
      <c r="AF42" s="15"/>
      <c r="AG42" s="15"/>
    </row>
    <row r="43" spans="2:33" ht="54" customHeight="1" x14ac:dyDescent="0.3">
      <c r="B43" s="2">
        <v>36</v>
      </c>
      <c r="C43" s="5"/>
      <c r="D43" s="6" t="s">
        <v>51</v>
      </c>
      <c r="E43" s="7"/>
      <c r="F43" s="23">
        <v>6493029.8000000007</v>
      </c>
      <c r="G43" s="22"/>
      <c r="H43" s="23">
        <v>6493029.8000000007</v>
      </c>
      <c r="I43" s="10"/>
      <c r="J43" s="22"/>
      <c r="K43" s="22"/>
      <c r="L43" s="23"/>
      <c r="M43" s="22"/>
      <c r="N43" s="22"/>
      <c r="O43" s="22"/>
      <c r="P43" s="23">
        <v>5951953.9800000004</v>
      </c>
      <c r="Q43" s="23"/>
      <c r="R43" s="22"/>
      <c r="S43" s="22"/>
      <c r="T43" s="23"/>
      <c r="U43" s="17">
        <f t="shared" si="0"/>
        <v>0</v>
      </c>
      <c r="V43" s="23"/>
      <c r="W43" s="17"/>
      <c r="X43" s="22"/>
      <c r="Y43" s="17">
        <f t="shared" si="1"/>
        <v>0</v>
      </c>
      <c r="Z43" s="22"/>
      <c r="AA43" s="17">
        <f t="shared" si="2"/>
        <v>0</v>
      </c>
    </row>
    <row r="45" spans="2:33" x14ac:dyDescent="0.25">
      <c r="R45" s="16"/>
      <c r="T45" s="16"/>
      <c r="V45" s="16"/>
      <c r="X45" s="16"/>
      <c r="Z45" s="16"/>
    </row>
    <row r="48" spans="2:33" ht="18.75" x14ac:dyDescent="0.3">
      <c r="D48" s="11"/>
      <c r="E48" s="11"/>
      <c r="F48" s="12"/>
      <c r="G48" s="12"/>
      <c r="H48" s="13"/>
      <c r="I48" s="13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4:21" ht="18.75" hidden="1" x14ac:dyDescent="0.3">
      <c r="D49" s="14" t="s">
        <v>70</v>
      </c>
      <c r="E49" s="11"/>
      <c r="F49" s="12"/>
      <c r="G49" s="12"/>
      <c r="H49" s="13"/>
      <c r="I49" s="13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4:21" ht="18.75" hidden="1" x14ac:dyDescent="0.3">
      <c r="D50" s="42" t="s">
        <v>71</v>
      </c>
      <c r="E50" s="42"/>
      <c r="F50" s="43"/>
      <c r="G50" s="43"/>
      <c r="H50" s="44"/>
      <c r="I50" s="44"/>
      <c r="J50" s="12"/>
      <c r="K50" s="12"/>
      <c r="L50" s="12"/>
      <c r="M50" s="12"/>
      <c r="N50" s="12"/>
      <c r="O50" s="40"/>
      <c r="P50" s="40"/>
      <c r="Q50" s="41" t="s">
        <v>72</v>
      </c>
      <c r="R50" s="41"/>
      <c r="S50" s="41"/>
      <c r="T50" s="12"/>
      <c r="U50" s="12"/>
    </row>
  </sheetData>
  <autoFilter ref="B7:AA43"/>
  <mergeCells count="29">
    <mergeCell ref="O50:P50"/>
    <mergeCell ref="Q50:S50"/>
    <mergeCell ref="D50:E50"/>
    <mergeCell ref="F50:G50"/>
    <mergeCell ref="H50:I50"/>
    <mergeCell ref="C2:AA2"/>
    <mergeCell ref="B4:B7"/>
    <mergeCell ref="C4:C7"/>
    <mergeCell ref="D4:D7"/>
    <mergeCell ref="E4:E7"/>
    <mergeCell ref="F4:I5"/>
    <mergeCell ref="J4:M5"/>
    <mergeCell ref="N4:Q5"/>
    <mergeCell ref="R4:U5"/>
    <mergeCell ref="V4:AA4"/>
    <mergeCell ref="X6:Y6"/>
    <mergeCell ref="Z6:AA6"/>
    <mergeCell ref="V5:W5"/>
    <mergeCell ref="X5:Y5"/>
    <mergeCell ref="Z5:AA5"/>
    <mergeCell ref="F6:G6"/>
    <mergeCell ref="V6:W6"/>
    <mergeCell ref="R6:S6"/>
    <mergeCell ref="T6:U6"/>
    <mergeCell ref="H6:I6"/>
    <mergeCell ref="J6:K6"/>
    <mergeCell ref="L6:M6"/>
    <mergeCell ref="N6:O6"/>
    <mergeCell ref="P6:Q6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5"/>
  <sheetViews>
    <sheetView workbookViewId="0">
      <selection activeCell="L16" sqref="L16"/>
    </sheetView>
  </sheetViews>
  <sheetFormatPr defaultRowHeight="15" x14ac:dyDescent="0.25"/>
  <sheetData>
    <row r="3" spans="2:12" x14ac:dyDescent="0.25">
      <c r="B3" t="s">
        <v>76</v>
      </c>
    </row>
    <row r="5" spans="2:12" ht="22.5" customHeight="1" x14ac:dyDescent="0.25">
      <c r="B5" s="45" t="s">
        <v>77</v>
      </c>
      <c r="C5" s="45"/>
      <c r="D5" s="45"/>
      <c r="E5" s="45"/>
      <c r="F5" s="45"/>
      <c r="G5" s="45"/>
      <c r="H5" s="45"/>
    </row>
    <row r="6" spans="2:12" x14ac:dyDescent="0.25">
      <c r="B6" s="45"/>
      <c r="C6" s="45"/>
      <c r="D6" s="45"/>
      <c r="E6" s="45"/>
      <c r="F6" s="45"/>
      <c r="G6" s="45"/>
      <c r="H6" s="45"/>
      <c r="L6" t="s">
        <v>78</v>
      </c>
    </row>
    <row r="8" spans="2:12" x14ac:dyDescent="0.25">
      <c r="B8" s="45" t="s">
        <v>79</v>
      </c>
      <c r="C8" s="45"/>
      <c r="D8" s="45"/>
      <c r="E8" s="45"/>
      <c r="F8" s="45"/>
      <c r="G8" s="45"/>
      <c r="H8" s="45"/>
    </row>
    <row r="9" spans="2:12" x14ac:dyDescent="0.25">
      <c r="B9" s="45"/>
      <c r="C9" s="45"/>
      <c r="D9" s="45"/>
      <c r="E9" s="45"/>
      <c r="F9" s="45"/>
      <c r="G9" s="45"/>
      <c r="H9" s="45"/>
    </row>
    <row r="10" spans="2:12" x14ac:dyDescent="0.25">
      <c r="B10" s="45"/>
      <c r="C10" s="45"/>
      <c r="D10" s="45"/>
      <c r="E10" s="45"/>
      <c r="F10" s="45"/>
      <c r="G10" s="45"/>
      <c r="H10" s="45"/>
      <c r="L10" t="s">
        <v>80</v>
      </c>
    </row>
    <row r="13" spans="2:12" x14ac:dyDescent="0.25">
      <c r="B13" t="s">
        <v>70</v>
      </c>
    </row>
    <row r="15" spans="2:12" x14ac:dyDescent="0.25">
      <c r="B15" t="s">
        <v>81</v>
      </c>
      <c r="L15" t="s">
        <v>82</v>
      </c>
    </row>
  </sheetData>
  <mergeCells count="2">
    <mergeCell ref="B8:H10"/>
    <mergeCell ref="B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2019 год</vt:lpstr>
      <vt:lpstr>Лист1</vt:lpstr>
      <vt:lpstr>'2019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В. Зуева</dc:creator>
  <cp:lastModifiedBy>Анастасия И. Зверева</cp:lastModifiedBy>
  <cp:lastPrinted>2018-09-11T03:45:14Z</cp:lastPrinted>
  <dcterms:created xsi:type="dcterms:W3CDTF">2015-11-06T09:22:45Z</dcterms:created>
  <dcterms:modified xsi:type="dcterms:W3CDTF">2019-04-23T01:37:26Z</dcterms:modified>
</cp:coreProperties>
</file>