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180" windowWidth="25200" windowHeight="11115"/>
  </bookViews>
  <sheets>
    <sheet name="приложение 6" sheetId="4" r:id="rId1"/>
    <sheet name="сопост за ЗС" sheetId="5" r:id="rId2"/>
  </sheets>
  <definedNames>
    <definedName name="_xlnm.Print_Titles" localSheetId="0">'приложение 6'!$10:$11</definedName>
    <definedName name="_xlnm.Print_Area" localSheetId="0">'приложение 6'!$A$1:$Y$176</definedName>
    <definedName name="_xlnm.Print_Area" localSheetId="1">'сопост за ЗС'!$A$1:$I$158</definedName>
  </definedNames>
  <calcPr calcId="144525"/>
</workbook>
</file>

<file path=xl/calcChain.xml><?xml version="1.0" encoding="utf-8"?>
<calcChain xmlns="http://schemas.openxmlformats.org/spreadsheetml/2006/main">
  <c r="R84" i="4" l="1"/>
  <c r="W152" i="4" l="1"/>
  <c r="W151" i="4"/>
  <c r="W150" i="4"/>
  <c r="W149" i="4"/>
  <c r="W148" i="4"/>
  <c r="T148" i="4" l="1"/>
  <c r="R149" i="4"/>
  <c r="R150" i="4"/>
  <c r="R151" i="4"/>
  <c r="R152" i="4"/>
  <c r="R148" i="4"/>
  <c r="U169" i="4"/>
  <c r="R169" i="4"/>
  <c r="U64" i="4"/>
  <c r="U49" i="4" s="1"/>
  <c r="R64" i="4"/>
  <c r="R63" i="4" s="1"/>
  <c r="R49" i="4" l="1"/>
  <c r="U63" i="4"/>
  <c r="X48" i="4"/>
  <c r="X154" i="4"/>
  <c r="W15" i="4" l="1"/>
  <c r="W16" i="4"/>
  <c r="W17" i="4"/>
  <c r="W20" i="4"/>
  <c r="W21" i="4"/>
  <c r="W22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9" i="4"/>
  <c r="W40" i="4"/>
  <c r="W41" i="4"/>
  <c r="W42" i="4"/>
  <c r="W43" i="4"/>
  <c r="W44" i="4"/>
  <c r="W45" i="4"/>
  <c r="W46" i="4"/>
  <c r="W47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4" i="4"/>
  <c r="W75" i="4"/>
  <c r="W76" i="4"/>
  <c r="W77" i="4"/>
  <c r="W78" i="4"/>
  <c r="W79" i="4"/>
  <c r="W80" i="4"/>
  <c r="W81" i="4"/>
  <c r="W82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4" i="4"/>
  <c r="W115" i="4"/>
  <c r="W116" i="4"/>
  <c r="W117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9" i="4"/>
  <c r="W140" i="4"/>
  <c r="W141" i="4"/>
  <c r="W142" i="4"/>
  <c r="W143" i="4"/>
  <c r="W144" i="4"/>
  <c r="W145" i="4"/>
  <c r="W146" i="4"/>
  <c r="W147" i="4"/>
  <c r="W154" i="4"/>
  <c r="W155" i="4"/>
  <c r="W156" i="4"/>
  <c r="W157" i="4"/>
  <c r="W161" i="4"/>
  <c r="W162" i="4"/>
  <c r="W165" i="4"/>
  <c r="W166" i="4"/>
  <c r="W167" i="4"/>
  <c r="W169" i="4"/>
  <c r="W170" i="4"/>
  <c r="W171" i="4"/>
  <c r="W172" i="4"/>
  <c r="T15" i="4"/>
  <c r="T16" i="4"/>
  <c r="T17" i="4"/>
  <c r="T20" i="4"/>
  <c r="T21" i="4"/>
  <c r="T22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9" i="4"/>
  <c r="T40" i="4"/>
  <c r="T41" i="4"/>
  <c r="T42" i="4"/>
  <c r="T43" i="4"/>
  <c r="T44" i="4"/>
  <c r="T45" i="4"/>
  <c r="T46" i="4"/>
  <c r="T47" i="4"/>
  <c r="T50" i="4"/>
  <c r="T51" i="4"/>
  <c r="T52" i="4"/>
  <c r="T53" i="4"/>
  <c r="T54" i="4"/>
  <c r="T55" i="4"/>
  <c r="T56" i="4"/>
  <c r="T57" i="4"/>
  <c r="T59" i="4"/>
  <c r="T60" i="4"/>
  <c r="T61" i="4"/>
  <c r="T62" i="4"/>
  <c r="T63" i="4"/>
  <c r="T65" i="4"/>
  <c r="T66" i="4"/>
  <c r="T67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9" i="4"/>
  <c r="T110" i="4"/>
  <c r="T111" i="4"/>
  <c r="T112" i="4"/>
  <c r="T114" i="4"/>
  <c r="T115" i="4"/>
  <c r="T116" i="4"/>
  <c r="T117" i="4"/>
  <c r="T119" i="4"/>
  <c r="T120" i="4"/>
  <c r="T121" i="4"/>
  <c r="T122" i="4"/>
  <c r="T123" i="4"/>
  <c r="T124" i="4"/>
  <c r="T125" i="4"/>
  <c r="T126" i="4"/>
  <c r="T127" i="4"/>
  <c r="T129" i="4"/>
  <c r="T130" i="4"/>
  <c r="T131" i="4"/>
  <c r="T132" i="4"/>
  <c r="T133" i="4"/>
  <c r="T134" i="4"/>
  <c r="T135" i="4"/>
  <c r="T136" i="4"/>
  <c r="T137" i="4"/>
  <c r="T139" i="4"/>
  <c r="T140" i="4"/>
  <c r="T141" i="4"/>
  <c r="T142" i="4"/>
  <c r="T143" i="4"/>
  <c r="T144" i="4"/>
  <c r="T145" i="4"/>
  <c r="T146" i="4"/>
  <c r="T147" i="4"/>
  <c r="T154" i="4"/>
  <c r="T155" i="4"/>
  <c r="T156" i="4"/>
  <c r="T157" i="4"/>
  <c r="T161" i="4"/>
  <c r="T162" i="4"/>
  <c r="T165" i="4"/>
  <c r="T166" i="4"/>
  <c r="T167" i="4"/>
  <c r="T170" i="4"/>
  <c r="T171" i="4"/>
  <c r="T172" i="4"/>
  <c r="P168" i="4"/>
  <c r="Q15" i="4"/>
  <c r="Q16" i="4"/>
  <c r="Q17" i="4"/>
  <c r="Q20" i="4"/>
  <c r="Q21" i="4"/>
  <c r="Q22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40" i="4"/>
  <c r="Q41" i="4"/>
  <c r="Q42" i="4"/>
  <c r="Q44" i="4"/>
  <c r="Q45" i="4"/>
  <c r="Q46" i="4"/>
  <c r="Q47" i="4"/>
  <c r="Q50" i="4"/>
  <c r="Q51" i="4"/>
  <c r="Q52" i="4"/>
  <c r="Q54" i="4"/>
  <c r="Q55" i="4"/>
  <c r="Q56" i="4"/>
  <c r="Q57" i="4"/>
  <c r="Q59" i="4"/>
  <c r="Q60" i="4"/>
  <c r="Q61" i="4"/>
  <c r="Q62" i="4"/>
  <c r="Q63" i="4"/>
  <c r="Q65" i="4"/>
  <c r="Q66" i="4"/>
  <c r="Q67" i="4"/>
  <c r="Q70" i="4"/>
  <c r="Q71" i="4"/>
  <c r="Q72" i="4"/>
  <c r="Q74" i="4"/>
  <c r="Q75" i="4"/>
  <c r="Q76" i="4"/>
  <c r="Q77" i="4"/>
  <c r="Q78" i="4"/>
  <c r="Q79" i="4"/>
  <c r="Q80" i="4"/>
  <c r="Q81" i="4"/>
  <c r="Q82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10" i="4"/>
  <c r="Q111" i="4"/>
  <c r="Q112" i="4"/>
  <c r="Q113" i="4"/>
  <c r="Q114" i="4"/>
  <c r="Q115" i="4"/>
  <c r="Q116" i="4"/>
  <c r="Q117" i="4"/>
  <c r="Q119" i="4"/>
  <c r="Q120" i="4"/>
  <c r="Q121" i="4"/>
  <c r="Q122" i="4"/>
  <c r="Q124" i="4"/>
  <c r="Q125" i="4"/>
  <c r="Q126" i="4"/>
  <c r="Q127" i="4"/>
  <c r="Q130" i="4"/>
  <c r="Q131" i="4"/>
  <c r="Q132" i="4"/>
  <c r="Q134" i="4"/>
  <c r="Q135" i="4"/>
  <c r="Q136" i="4"/>
  <c r="Q137" i="4"/>
  <c r="Q140" i="4"/>
  <c r="Q141" i="4"/>
  <c r="Q142" i="4"/>
  <c r="Q143" i="4"/>
  <c r="Q144" i="4"/>
  <c r="Q145" i="4"/>
  <c r="Q146" i="4"/>
  <c r="Q147" i="4"/>
  <c r="Q154" i="4"/>
  <c r="Q155" i="4"/>
  <c r="Q156" i="4"/>
  <c r="Q157" i="4"/>
  <c r="Q161" i="4"/>
  <c r="Q162" i="4"/>
  <c r="Q165" i="4"/>
  <c r="Q166" i="4"/>
  <c r="Q167" i="4"/>
  <c r="Q170" i="4"/>
  <c r="Q171" i="4"/>
  <c r="Q172" i="4"/>
  <c r="V49" i="4"/>
  <c r="V48" i="4" s="1"/>
  <c r="V38" i="4"/>
  <c r="W38" i="4" s="1"/>
  <c r="S38" i="4"/>
  <c r="T38" i="4" s="1"/>
  <c r="V153" i="4"/>
  <c r="S153" i="4"/>
  <c r="P153" i="4"/>
  <c r="Q153" i="4" s="1"/>
  <c r="V138" i="4"/>
  <c r="W138" i="4" s="1"/>
  <c r="S138" i="4"/>
  <c r="T138" i="4" s="1"/>
  <c r="P138" i="4"/>
  <c r="V128" i="4"/>
  <c r="S128" i="4"/>
  <c r="T128" i="4" s="1"/>
  <c r="P128" i="4"/>
  <c r="V118" i="4"/>
  <c r="W118" i="4" s="1"/>
  <c r="S118" i="4"/>
  <c r="T118" i="4" s="1"/>
  <c r="P118" i="4"/>
  <c r="Q118" i="4" s="1"/>
  <c r="V113" i="4"/>
  <c r="W113" i="4" s="1"/>
  <c r="S113" i="4"/>
  <c r="T113" i="4" s="1"/>
  <c r="P113" i="4"/>
  <c r="V108" i="4"/>
  <c r="S108" i="4"/>
  <c r="T108" i="4" s="1"/>
  <c r="P108" i="4"/>
  <c r="S168" i="4"/>
  <c r="S164" i="4"/>
  <c r="S159" i="4" s="1"/>
  <c r="S158" i="4" s="1"/>
  <c r="V158" i="4"/>
  <c r="V83" i="4"/>
  <c r="S83" i="4"/>
  <c r="P83" i="4"/>
  <c r="V73" i="4"/>
  <c r="W73" i="4" s="1"/>
  <c r="S73" i="4"/>
  <c r="P73" i="4"/>
  <c r="Q73" i="4" s="1"/>
  <c r="V68" i="4"/>
  <c r="S68" i="4"/>
  <c r="T68" i="4" s="1"/>
  <c r="S49" i="4"/>
  <c r="S48" i="4" s="1"/>
  <c r="V24" i="4"/>
  <c r="V23" i="4"/>
  <c r="W23" i="4" s="1"/>
  <c r="S24" i="4"/>
  <c r="T24" i="4" s="1"/>
  <c r="S23" i="4"/>
  <c r="T23" i="4" s="1"/>
  <c r="S58" i="4"/>
  <c r="T58" i="4" s="1"/>
  <c r="P68" i="4"/>
  <c r="P58" i="4"/>
  <c r="Q58" i="4" s="1"/>
  <c r="P53" i="4"/>
  <c r="P49" i="4" s="1"/>
  <c r="P48" i="4" s="1"/>
  <c r="P43" i="4"/>
  <c r="P38" i="4"/>
  <c r="P164" i="4"/>
  <c r="P163" i="4" s="1"/>
  <c r="P23" i="4"/>
  <c r="P24" i="4"/>
  <c r="P159" i="4" l="1"/>
  <c r="P158" i="4" s="1"/>
  <c r="S163" i="4"/>
  <c r="Q53" i="4"/>
  <c r="V19" i="4"/>
  <c r="S19" i="4"/>
  <c r="S18" i="4" s="1"/>
  <c r="P19" i="4"/>
  <c r="P18" i="4" s="1"/>
  <c r="V14" i="4" l="1"/>
  <c r="V13" i="4" s="1"/>
  <c r="V18" i="4"/>
  <c r="S14" i="4"/>
  <c r="S13" i="4" s="1"/>
  <c r="P14" i="4"/>
  <c r="P13" i="4" s="1"/>
  <c r="R139" i="4" l="1"/>
  <c r="R109" i="4"/>
  <c r="Q109" i="4" s="1"/>
  <c r="R138" i="4" l="1"/>
  <c r="Q138" i="4" s="1"/>
  <c r="Q139" i="4"/>
  <c r="H36" i="5"/>
  <c r="F36" i="5"/>
  <c r="D36" i="5"/>
  <c r="H35" i="5"/>
  <c r="F35" i="5"/>
  <c r="D35" i="5"/>
  <c r="H34" i="5"/>
  <c r="F34" i="5"/>
  <c r="D34" i="5"/>
  <c r="H33" i="5"/>
  <c r="F33" i="5"/>
  <c r="D33" i="5"/>
  <c r="H32" i="5"/>
  <c r="G32" i="5"/>
  <c r="F32" i="5"/>
  <c r="E32" i="5"/>
  <c r="C32" i="5"/>
  <c r="D132" i="5"/>
  <c r="D133" i="5"/>
  <c r="D134" i="5"/>
  <c r="D135" i="5"/>
  <c r="D136" i="5"/>
  <c r="D137" i="5"/>
  <c r="H136" i="5"/>
  <c r="F136" i="5"/>
  <c r="H135" i="5"/>
  <c r="F135" i="5"/>
  <c r="H134" i="5"/>
  <c r="F134" i="5"/>
  <c r="H133" i="5"/>
  <c r="F133" i="5"/>
  <c r="H132" i="5"/>
  <c r="G132" i="5"/>
  <c r="F132" i="5"/>
  <c r="E132" i="5"/>
  <c r="C132" i="5"/>
  <c r="T49" i="4"/>
  <c r="X49" i="4"/>
  <c r="W49" i="4" s="1"/>
  <c r="W48" i="4" s="1"/>
  <c r="X153" i="4"/>
  <c r="W153" i="4" s="1"/>
  <c r="U153" i="4"/>
  <c r="T153" i="4" s="1"/>
  <c r="X83" i="4"/>
  <c r="W83" i="4" s="1"/>
  <c r="U84" i="4"/>
  <c r="U83" i="4" l="1"/>
  <c r="T83" i="4" s="1"/>
  <c r="T84" i="4"/>
  <c r="R43" i="4"/>
  <c r="O43" i="4"/>
  <c r="D32" i="5" l="1"/>
  <c r="Q43" i="4"/>
  <c r="E152" i="5"/>
  <c r="C42" i="5"/>
  <c r="C38" i="5"/>
  <c r="G27" i="5"/>
  <c r="G22" i="5"/>
  <c r="G17" i="5"/>
  <c r="E27" i="5"/>
  <c r="E22" i="5"/>
  <c r="E17" i="5"/>
  <c r="G16" i="5"/>
  <c r="G15" i="5"/>
  <c r="G14" i="5"/>
  <c r="G13" i="5"/>
  <c r="G12" i="5" s="1"/>
  <c r="E16" i="5"/>
  <c r="E15" i="5"/>
  <c r="E14" i="5"/>
  <c r="E13" i="5"/>
  <c r="C14" i="5"/>
  <c r="C15" i="5"/>
  <c r="C16" i="5"/>
  <c r="C13" i="5"/>
  <c r="C27" i="5"/>
  <c r="C22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7" i="5"/>
  <c r="H138" i="5"/>
  <c r="H139" i="5"/>
  <c r="H140" i="5"/>
  <c r="H141" i="5"/>
  <c r="H145" i="5"/>
  <c r="H146" i="5"/>
  <c r="H149" i="5"/>
  <c r="H150" i="5"/>
  <c r="H151" i="5"/>
  <c r="H153" i="5"/>
  <c r="H154" i="5"/>
  <c r="H155" i="5"/>
  <c r="H156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7" i="5"/>
  <c r="F138" i="5"/>
  <c r="F139" i="5"/>
  <c r="F140" i="5"/>
  <c r="F141" i="5"/>
  <c r="F145" i="5"/>
  <c r="F146" i="5"/>
  <c r="F149" i="5"/>
  <c r="F150" i="5"/>
  <c r="F151" i="5"/>
  <c r="F153" i="5"/>
  <c r="F154" i="5"/>
  <c r="F155" i="5"/>
  <c r="F156" i="5"/>
  <c r="F22" i="5"/>
  <c r="F23" i="5"/>
  <c r="F24" i="5"/>
  <c r="F25" i="5"/>
  <c r="F26" i="5"/>
  <c r="F27" i="5"/>
  <c r="F28" i="5"/>
  <c r="F29" i="5"/>
  <c r="F30" i="5"/>
  <c r="F31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D9" i="5"/>
  <c r="D10" i="5"/>
  <c r="D11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9" i="5"/>
  <c r="D30" i="5"/>
  <c r="D31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3" i="5"/>
  <c r="D114" i="5"/>
  <c r="D115" i="5"/>
  <c r="D116" i="5"/>
  <c r="D119" i="5"/>
  <c r="D120" i="5"/>
  <c r="D121" i="5"/>
  <c r="D123" i="5"/>
  <c r="D124" i="5"/>
  <c r="D125" i="5"/>
  <c r="D126" i="5"/>
  <c r="D127" i="5"/>
  <c r="D128" i="5"/>
  <c r="D129" i="5"/>
  <c r="D130" i="5"/>
  <c r="D131" i="5"/>
  <c r="D138" i="5"/>
  <c r="D139" i="5"/>
  <c r="D140" i="5"/>
  <c r="D141" i="5"/>
  <c r="D145" i="5"/>
  <c r="D146" i="5"/>
  <c r="D149" i="5"/>
  <c r="D150" i="5"/>
  <c r="D151" i="5"/>
  <c r="D153" i="5"/>
  <c r="D154" i="5"/>
  <c r="D155" i="5"/>
  <c r="D156" i="5"/>
  <c r="E127" i="5"/>
  <c r="G127" i="5"/>
  <c r="C127" i="5"/>
  <c r="E122" i="5"/>
  <c r="G122" i="5"/>
  <c r="C122" i="5"/>
  <c r="E117" i="5"/>
  <c r="G117" i="5"/>
  <c r="C117" i="5"/>
  <c r="E112" i="5"/>
  <c r="G112" i="5"/>
  <c r="C112" i="5"/>
  <c r="E107" i="5"/>
  <c r="G107" i="5"/>
  <c r="E102" i="5"/>
  <c r="G102" i="5"/>
  <c r="E97" i="5"/>
  <c r="G97" i="5"/>
  <c r="E92" i="5"/>
  <c r="G92" i="5"/>
  <c r="E77" i="5"/>
  <c r="G77" i="5"/>
  <c r="E72" i="5"/>
  <c r="G72" i="5"/>
  <c r="E62" i="5"/>
  <c r="G62" i="5"/>
  <c r="G57" i="5"/>
  <c r="C52" i="5"/>
  <c r="E52" i="5"/>
  <c r="G52" i="5"/>
  <c r="R133" i="4"/>
  <c r="R129" i="4"/>
  <c r="R123" i="4"/>
  <c r="R108" i="4"/>
  <c r="R69" i="4"/>
  <c r="R68" i="4" s="1"/>
  <c r="R39" i="4"/>
  <c r="D28" i="5" s="1"/>
  <c r="D57" i="5" l="1"/>
  <c r="Q68" i="4"/>
  <c r="D122" i="5"/>
  <c r="Q133" i="4"/>
  <c r="D97" i="5"/>
  <c r="Q108" i="4"/>
  <c r="D118" i="5"/>
  <c r="Q129" i="4"/>
  <c r="D73" i="5"/>
  <c r="Q84" i="4"/>
  <c r="R24" i="4"/>
  <c r="Q24" i="4" s="1"/>
  <c r="Q39" i="4"/>
  <c r="Q49" i="4"/>
  <c r="Q69" i="4"/>
  <c r="D112" i="5"/>
  <c r="Q123" i="4"/>
  <c r="R83" i="4"/>
  <c r="R128" i="4"/>
  <c r="D58" i="5"/>
  <c r="C12" i="5"/>
  <c r="E12" i="5"/>
  <c r="F38" i="5"/>
  <c r="U48" i="4"/>
  <c r="D117" i="5" l="1"/>
  <c r="Q128" i="4"/>
  <c r="D72" i="5"/>
  <c r="Q83" i="4"/>
  <c r="R23" i="4"/>
  <c r="F37" i="5"/>
  <c r="T48" i="4"/>
  <c r="D13" i="5"/>
  <c r="D12" i="5"/>
  <c r="Q23" i="4"/>
  <c r="R48" i="4"/>
  <c r="D38" i="5"/>
  <c r="D37" i="5" l="1"/>
  <c r="Q48" i="4"/>
  <c r="E138" i="5"/>
  <c r="E139" i="5"/>
  <c r="G139" i="5"/>
  <c r="E140" i="5"/>
  <c r="G140" i="5"/>
  <c r="E141" i="5"/>
  <c r="G141" i="5"/>
  <c r="G152" i="5"/>
  <c r="C152" i="5"/>
  <c r="G151" i="5"/>
  <c r="G146" i="5" s="1"/>
  <c r="E151" i="5"/>
  <c r="E146" i="5" s="1"/>
  <c r="C151" i="5"/>
  <c r="C146" i="5" s="1"/>
  <c r="G150" i="5"/>
  <c r="G145" i="5" s="1"/>
  <c r="E150" i="5"/>
  <c r="E145" i="5" s="1"/>
  <c r="C150" i="5"/>
  <c r="C145" i="5" s="1"/>
  <c r="G149" i="5"/>
  <c r="G144" i="5" s="1"/>
  <c r="E149" i="5"/>
  <c r="E144" i="5" s="1"/>
  <c r="C149" i="5"/>
  <c r="G148" i="5"/>
  <c r="G143" i="5" s="1"/>
  <c r="E148" i="5"/>
  <c r="C148" i="5"/>
  <c r="C143" i="5" s="1"/>
  <c r="G147" i="5" l="1"/>
  <c r="C139" i="5"/>
  <c r="C137" i="5" s="1"/>
  <c r="C144" i="5"/>
  <c r="C142" i="5" s="1"/>
  <c r="E147" i="5"/>
  <c r="E143" i="5"/>
  <c r="E142" i="5" s="1"/>
  <c r="G142" i="5"/>
  <c r="E137" i="5"/>
  <c r="C147" i="5"/>
  <c r="G137" i="5"/>
  <c r="C47" i="5"/>
  <c r="E47" i="5"/>
  <c r="G47" i="5"/>
  <c r="E38" i="5"/>
  <c r="C107" i="5"/>
  <c r="C102" i="5"/>
  <c r="C97" i="5"/>
  <c r="C92" i="5"/>
  <c r="G87" i="5"/>
  <c r="E87" i="5"/>
  <c r="C87" i="5"/>
  <c r="G82" i="5"/>
  <c r="E82" i="5"/>
  <c r="C82" i="5"/>
  <c r="C77" i="5"/>
  <c r="C72" i="5"/>
  <c r="C62" i="5"/>
  <c r="E57" i="5"/>
  <c r="C57" i="5"/>
  <c r="G42" i="5"/>
  <c r="E42" i="5"/>
  <c r="G41" i="5"/>
  <c r="E41" i="5"/>
  <c r="C41" i="5"/>
  <c r="G40" i="5"/>
  <c r="E40" i="5"/>
  <c r="C40" i="5"/>
  <c r="G39" i="5"/>
  <c r="E39" i="5"/>
  <c r="E9" i="5" s="1"/>
  <c r="C39" i="5"/>
  <c r="G38" i="5"/>
  <c r="C17" i="5"/>
  <c r="G11" i="5"/>
  <c r="E11" i="5"/>
  <c r="C11" i="5"/>
  <c r="G10" i="5"/>
  <c r="E10" i="5"/>
  <c r="C10" i="5"/>
  <c r="C37" i="5" l="1"/>
  <c r="G37" i="5"/>
  <c r="E37" i="5"/>
  <c r="C9" i="5"/>
  <c r="G9" i="5"/>
  <c r="G8" i="5"/>
  <c r="E8" i="5"/>
  <c r="E7" i="5" s="1"/>
  <c r="G7" i="5" l="1"/>
  <c r="N168" i="4" l="1"/>
  <c r="O168" i="4"/>
  <c r="R168" i="4"/>
  <c r="U168" i="4"/>
  <c r="X168" i="4"/>
  <c r="M168" i="4"/>
  <c r="N164" i="4"/>
  <c r="N163" i="4" s="1"/>
  <c r="O164" i="4"/>
  <c r="O163" i="4" s="1"/>
  <c r="R164" i="4"/>
  <c r="R159" i="4" s="1"/>
  <c r="Q159" i="4" s="1"/>
  <c r="U164" i="4"/>
  <c r="X164" i="4"/>
  <c r="X159" i="4" s="1"/>
  <c r="W159" i="4" s="1"/>
  <c r="M164" i="4"/>
  <c r="M159" i="4" s="1"/>
  <c r="X163" i="4"/>
  <c r="M163" i="4"/>
  <c r="M160" i="4"/>
  <c r="N160" i="4"/>
  <c r="O160" i="4"/>
  <c r="R160" i="4"/>
  <c r="U160" i="4"/>
  <c r="X160" i="4"/>
  <c r="N159" i="4"/>
  <c r="O159" i="4"/>
  <c r="N158" i="4"/>
  <c r="R163" i="4" l="1"/>
  <c r="D152" i="5"/>
  <c r="Q168" i="4"/>
  <c r="H144" i="5"/>
  <c r="W160" i="4"/>
  <c r="D147" i="5"/>
  <c r="Q163" i="4"/>
  <c r="F148" i="5"/>
  <c r="T164" i="4"/>
  <c r="D144" i="5"/>
  <c r="Q160" i="4"/>
  <c r="F152" i="5"/>
  <c r="T168" i="4"/>
  <c r="H147" i="5"/>
  <c r="W163" i="4"/>
  <c r="H148" i="5"/>
  <c r="W164" i="4"/>
  <c r="F144" i="5"/>
  <c r="T160" i="4"/>
  <c r="D148" i="5"/>
  <c r="Q164" i="4"/>
  <c r="H152" i="5"/>
  <c r="W168" i="4"/>
  <c r="U159" i="4"/>
  <c r="U163" i="4"/>
  <c r="R158" i="4"/>
  <c r="D143" i="5"/>
  <c r="X158" i="4"/>
  <c r="H143" i="5"/>
  <c r="O158" i="4"/>
  <c r="M158" i="4"/>
  <c r="F147" i="5" l="1"/>
  <c r="T163" i="4"/>
  <c r="F143" i="5"/>
  <c r="T159" i="4"/>
  <c r="H142" i="5"/>
  <c r="W158" i="4"/>
  <c r="U158" i="4"/>
  <c r="D142" i="5"/>
  <c r="Q158" i="4"/>
  <c r="O84" i="4"/>
  <c r="F142" i="5" l="1"/>
  <c r="T158" i="4"/>
  <c r="O83" i="4"/>
  <c r="R19" i="4"/>
  <c r="Q19" i="4" s="1"/>
  <c r="X19" i="4"/>
  <c r="W19" i="4" s="1"/>
  <c r="U19" i="4"/>
  <c r="O129" i="4"/>
  <c r="O128" i="4" s="1"/>
  <c r="R38" i="4"/>
  <c r="D27" i="5" l="1"/>
  <c r="Q38" i="4"/>
  <c r="U18" i="4"/>
  <c r="T19" i="4"/>
  <c r="H8" i="5"/>
  <c r="X18" i="4"/>
  <c r="W18" i="4" s="1"/>
  <c r="O49" i="4"/>
  <c r="O48" i="4" s="1"/>
  <c r="D8" i="5"/>
  <c r="R14" i="4"/>
  <c r="Q14" i="4" s="1"/>
  <c r="U14" i="4"/>
  <c r="F8" i="5"/>
  <c r="R18" i="4"/>
  <c r="O38" i="4"/>
  <c r="O24" i="4"/>
  <c r="O23" i="4"/>
  <c r="R13" i="4" l="1"/>
  <c r="F7" i="5"/>
  <c r="K7" i="5" s="1"/>
  <c r="T18" i="4"/>
  <c r="U13" i="4"/>
  <c r="T13" i="4" s="1"/>
  <c r="T14" i="4"/>
  <c r="D7" i="5"/>
  <c r="Q18" i="4"/>
  <c r="O19" i="4"/>
  <c r="H7" i="5"/>
  <c r="X14" i="4"/>
  <c r="W14" i="4" s="1"/>
  <c r="I33" i="4"/>
  <c r="H33" i="4"/>
  <c r="Q13" i="4" l="1"/>
  <c r="AA13" i="4"/>
  <c r="X13" i="4"/>
  <c r="W13" i="4" s="1"/>
  <c r="O18" i="4"/>
  <c r="O14" i="4"/>
  <c r="O13" i="4" s="1"/>
  <c r="C8" i="5"/>
  <c r="C7" i="5" s="1"/>
  <c r="J7" i="5" s="1"/>
</calcChain>
</file>

<file path=xl/sharedStrings.xml><?xml version="1.0" encoding="utf-8"?>
<sst xmlns="http://schemas.openxmlformats.org/spreadsheetml/2006/main" count="638" uniqueCount="123">
  <si>
    <t>Министерство строительства, дорожного хозяйства Иркутской области</t>
  </si>
  <si>
    <t>Год начала строительства</t>
  </si>
  <si>
    <t>Плановый год ввода в эксплуатацию</t>
  </si>
  <si>
    <t>Реквизиты ПСД (плановый срок утверждения ПСД)</t>
  </si>
  <si>
    <t>Вид работ (строительство, реконстр., кап. ремонт, тех. перевооружение)</t>
  </si>
  <si>
    <t>Форма собственности (ОС/МС)</t>
  </si>
  <si>
    <t>Исполнитель (наименование ИОГВ, МО)</t>
  </si>
  <si>
    <t>Источники финансирования</t>
  </si>
  <si>
    <t>Объемы финансирования, тыс.руб.</t>
  </si>
  <si>
    <t>Всего</t>
  </si>
  <si>
    <t>(ОБ)</t>
  </si>
  <si>
    <t>(ФБ)</t>
  </si>
  <si>
    <t>(МБ)</t>
  </si>
  <si>
    <t>(ИИ)</t>
  </si>
  <si>
    <t>капитальный ремонт</t>
  </si>
  <si>
    <t>ОС</t>
  </si>
  <si>
    <t>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здравоохранения»</t>
  </si>
  <si>
    <t>строительство</t>
  </si>
  <si>
    <t>».</t>
  </si>
  <si>
    <t>2015 год</t>
  </si>
  <si>
    <t>2017 год</t>
  </si>
  <si>
    <t>х</t>
  </si>
  <si>
    <t>Подпрограмма «Повышение эффективности функционирования системы здравоохранения» на 2014-2020 годы</t>
  </si>
  <si>
    <t>Распоряжение ОГКУ "УКС Иркутской области" от 17.01.2014г. №1-р</t>
  </si>
  <si>
    <t>Распоряжение ОГКУ "УКС Иркутской области" от 22.01.2015г. №3-р, №4-р</t>
  </si>
  <si>
    <t>Строительство детской поликлиники ОГАУЗ «Иркутская городская клиническая больница №9» по ул. Радищева, 5 в г. Иркутске</t>
  </si>
  <si>
    <t xml:space="preserve">Заключение № 60/6m-1675 от 16.09.2003г., № Дс-0380п-0380п/10.13 
от 14.01.2014г.   </t>
  </si>
  <si>
    <t xml:space="preserve">Заключение Управления Главгосэкспертизы России по республике Бурятия № 61 
от 30.03.2005г
№ Дс-2068-2068/07.14 
от 12.12.2014
</t>
  </si>
  <si>
    <t>Реквизиты государственной экспертизы (плановый срок получения)</t>
  </si>
  <si>
    <t>Капитальный ремонт палатного блока №2 ГУЗ «Иркутская ордена «Знак Почета» областная клиническая больница» в г. Иркутске, м/р Юбилейный, 100</t>
  </si>
  <si>
    <t>Объект капитального строительства «Детская поликлиника на 350 посещений ОГАУЗ «Иркутская городская клиническая больница №8» в Ленинском районе г. Иркутска»</t>
  </si>
  <si>
    <t xml:space="preserve">Приказ МКУ  "УКС г. Иркутска" от 07.03.2012г. №10а </t>
  </si>
  <si>
    <t>Наименование мероприятия, объекта, ПИР (с расшифровкой по объектам)</t>
  </si>
  <si>
    <t>Больничный комплекс II очередь в п. Баяндай Баяндаевского района</t>
  </si>
  <si>
    <t>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</t>
  </si>
  <si>
    <t>Центр по профилактике и борьбе со СПИДом в г.Иркутске 2 пусковой комплекс</t>
  </si>
  <si>
    <t>Проектно-изыскательские работы объектов здравоохранения</t>
  </si>
  <si>
    <t>Проектно-изыскательские работы</t>
  </si>
  <si>
    <t>Распоряжение ОГКУ "УКС Иркутской области" от 30.01.2014 г. № 2-р</t>
  </si>
  <si>
    <t>Центральная районная больница на 155 коек с поликлиникой на 200 посещений в смену в п. Кутулик Аларского района. I очередь (поликлиника).</t>
  </si>
  <si>
    <t xml:space="preserve"> № Дс-1434-1434/12.13  от 28.01.2014 г.</t>
  </si>
  <si>
    <t>от _____________________________________</t>
  </si>
  <si>
    <t>к государственной программе Иркутской области</t>
  </si>
  <si>
    <t xml:space="preserve">«Приложение 19 </t>
  </si>
  <si>
    <t xml:space="preserve">№ Дс-1173-1173/12.12 
от 20.12.2013 г. </t>
  </si>
  <si>
    <t>№ 97-37-872/12 
от 05.03.2012 г.</t>
  </si>
  <si>
    <t xml:space="preserve">Проектно-изыскательские работы, строительство </t>
  </si>
  <si>
    <t>2018 год</t>
  </si>
  <si>
    <t>2019 год</t>
  </si>
  <si>
    <t>2020 год</t>
  </si>
  <si>
    <t>&lt;*&gt;  Показатели указываются по состоянию на дату включения объекта (мероприятия) в государственную программу Иркутской области</t>
  </si>
  <si>
    <t>Сметная стоимость (в текущих ценах), тыс.руб. *</t>
  </si>
  <si>
    <t>Остаток сметной стоимости, тыс.руб. *</t>
  </si>
  <si>
    <t>Тех. готовность (в %) *</t>
  </si>
  <si>
    <t>(ФБ) &lt;**&gt;</t>
  </si>
  <si>
    <t xml:space="preserve">&lt;**&gt; В 2015 году за счет возвращенного остатка субсидии федерального бюджета прошлых лет предусмотрены средства в сумме 256 189,0 тыс. рублей.
</t>
  </si>
  <si>
    <t xml:space="preserve">Центральная районная больница на 155 коек с поликлиникой на 200 посещений в смену по адресу: Иркутская область, Боханский район, п. Бохан, ул. 1-ая Клиническая, 18. </t>
  </si>
  <si>
    <t>Распоряжение ОГКУ "УКС Иркутской области" от 25.10.2013 г. № 2-р</t>
  </si>
  <si>
    <t xml:space="preserve"> № Дс-0010-0010/11.12
от 25.10.2013 г.</t>
  </si>
  <si>
    <t>№Дс-3005-3005/12.15 от 27.01.2016г.</t>
  </si>
  <si>
    <t>2016 год</t>
  </si>
  <si>
    <t>Капитальный ремонт помещений Видимской врачебной амбулатории, п.Видим ОГБУЗ "Железногорская ЦРБ", расположенной по адресу: Иркутская область, п.Видим, ул.Нагорная, дом 5а</t>
  </si>
  <si>
    <t>№ Дс-0440-0440/03.13
от 31.05.2013</t>
  </si>
  <si>
    <t>№ 0277-11/97-37-0060 
от 21.11.2011
№ Дс-3002-3002/12.15
от 10.03.2016</t>
  </si>
  <si>
    <t xml:space="preserve">Распоряжение ОГКУ "УКС Иркутской области" от 28.01.2016г № 2-р </t>
  </si>
  <si>
    <t>Центральная районная больница на 155 коек с поликлиникой на 200 посещений в смену в п. Кутулик Аларского района. II очередь (стационар).</t>
  </si>
  <si>
    <t xml:space="preserve">ПЕРЕЧЕНЬ ОБЪЕКТОВ КАПИТАЛЬНОГО СТРОИТЕЛЬСТВА (РЕКОНСТРУКЦИИ) ГОСУДАРСТВЕННОЙ СОБСТВЕННОСТИ ИРКУТСКОЙ ОБЛАСТИ
И МУНИЦИПАЛЬНОЙ СОБСТВЕННОСТИ, ОБЪЕКТОВ КАПИТАЛЬНОГО РЕМОНТА, НАХОДЯЩИХСЯ В ГОСУДАРСТВЕННОЙ СОБСТВЕННОСТИ
ИРКУТСКОЙ ОБЛАСТИ И МУНИЦИПАЛЬНОЙ СОБСТВЕННОСТИ, ОСУЩЕСТВЛЯЕМОГО МИНИСТЕРСТВОМ СТРОИТЕЛЬСТВА, ДОРОЖНОГО
ХОЗЯЙСТВА ИРКУТСКОЙ ОБЛАСТИ, ВКЛЮЧЕННЫХ В ПОДПРОГРАММУ ГОСУДАРСТВЕННОЙ ПРОГРАММЫ ИРКУТСКОЙ ОБЛАСТИ «РАЗВИТИЕ ЗДРАВООХРАНЕНИЯ» НА 2014-2020 ГОДЫ
</t>
  </si>
  <si>
    <t>«Развитие здравоохранения»  на 2014 - 2020 годы</t>
  </si>
  <si>
    <t xml:space="preserve">Восточно-Сибирский региональный онкологический центр в г. Иркутске. Блоки А, Б, В, Г, расположенный по адресу: г. Иркутск, ул. Фрунзе, 31 </t>
  </si>
  <si>
    <t>Нераспределенные средства областного бюджета***</t>
  </si>
  <si>
    <t xml:space="preserve">&lt;***&gt; Распределение по объектам осуществляется на основании приоритетности, установленной министерством здравоохранения Иркутской области
</t>
  </si>
  <si>
    <t>к постановлению Правительства
Иркутской области</t>
  </si>
  <si>
    <t>Проектно-изыскательские работы,
реконструкция</t>
  </si>
  <si>
    <t>Филиал поликлиники ОГАУЗ «ИГКБ №1»</t>
  </si>
  <si>
    <t>Отделение медицинской реабилитации ГБУЗ Иркутской государственной областной детской клинической больницы г. Иркутск, ул. Чайковского, 2а</t>
  </si>
  <si>
    <t>Здание радиологического корпуса Восточно-Сибирского онкологического центра в г. Иркутске</t>
  </si>
  <si>
    <t>Поликлиника на 200 посещений в 
п. Качуг Качугского района</t>
  </si>
  <si>
    <t>Иркутская областная клиническая туберкулезная больница со стационаром на 600 коек, расположенная по адресу г. Иркутск, бул. Рябикова, 23А</t>
  </si>
  <si>
    <t>Туберкулезное отделение ОГБУЗ "Тулунская городская больница" для больных туберкулезом органов дыхания и кабинеты фтизиатра участкового</t>
  </si>
  <si>
    <t>Корпус "Б" здания областного перинатального центра ГБУЗ «Иркутская ордена «Знак Почета» областная клиническая больница» в г. Иркутске, м/р Юбилейный, 100</t>
  </si>
  <si>
    <t>Проектно-изыскательские работы,
строительство</t>
  </si>
  <si>
    <t>Здание лечебного корпуса (стационара) на 35 коек ОГБУЗ «Катангская РБ» с. Ербогачен  Катангского района,
 ул. Строителей,25</t>
  </si>
  <si>
    <t>Проектно-изыскательские работы, реконструкция</t>
  </si>
  <si>
    <t>Реконструкция здания административного корпуса в п. Мегет под Мегетское поликлиническое отделение на 150 посещений в смену</t>
  </si>
  <si>
    <t>Лечебный корпус №3 ОГКУЗ "Иркутская областная психиатрическая больница №2" в д. Сосновый Бор</t>
  </si>
  <si>
    <t xml:space="preserve">(ФБ) </t>
  </si>
  <si>
    <t>Подпрограмма «Развитие государственно-частного партнерства» на 2014-2020 годы</t>
  </si>
  <si>
    <t>Основное мероприятие «Развитие государственно-частного партнерства в сфере здравоохранения» на 2014-2020 годы</t>
  </si>
  <si>
    <t>Приложение 3</t>
  </si>
  <si>
    <t>Предложения по внесению изменений в государственную программу "Развитие здравоохранения" на 2014-2020 годы в части перечня объектов капитального строительства (реконструкции) государственной собственности Иркутской области и муниципальной собственности, объектов капитального ремонта, находящихся в государственной собственности Иркутской области и муниципальной собственности</t>
  </si>
  <si>
    <t>Наименование подпрограммы, основного мероприятия, объекта, ПИР (с расшифровкой по объектам)</t>
  </si>
  <si>
    <t>Расходы (тыс. руб.)</t>
  </si>
  <si>
    <t>Обоснования вносимых изменений (причины сокращения/ увеличения финансирования, перераспределения)</t>
  </si>
  <si>
    <t>с учетом предложений</t>
  </si>
  <si>
    <t>ОБ</t>
  </si>
  <si>
    <t>ФБ</t>
  </si>
  <si>
    <t>МБ</t>
  </si>
  <si>
    <t>ИИ</t>
  </si>
  <si>
    <t>ВЗД заместителя министра здравоохранения Иркутской области</t>
  </si>
  <si>
    <t>Подготовил:</t>
  </si>
  <si>
    <t>И.В.Зуева</t>
  </si>
  <si>
    <t>Т.Н.Захарова</t>
  </si>
  <si>
    <t>ВЗД начальника отдела 
формирования сводного бюджета</t>
  </si>
  <si>
    <t>Государственная программа «Развитие здравоохранения» на 2014-2020 годы</t>
  </si>
  <si>
    <t>в редакции постановления № 523-пп от 04.08.2017 г.</t>
  </si>
  <si>
    <t>«Выборочный капитальный ремонт онкологии в г. Братск, ул. Студенческая, 1"»</t>
  </si>
  <si>
    <t>Приложение 4</t>
  </si>
  <si>
    <t>"Здание перинатального центра в г. Брастке на 130 коек"</t>
  </si>
  <si>
    <t>Утверждено
2018
523-пп 04.08.17</t>
  </si>
  <si>
    <t>Утверждено
2019
523-пп 04.08.17</t>
  </si>
  <si>
    <t>Утверждено
2020
523-пп 04.08.17</t>
  </si>
  <si>
    <t>изменения
2018
.+/-</t>
  </si>
  <si>
    <t>изменения
2019
.+/-</t>
  </si>
  <si>
    <t>изменения
2020
.+/-</t>
  </si>
  <si>
    <t>Увеличение средств в связи с выделением дополнительного объема бюджетных ассигнований</t>
  </si>
  <si>
    <t>Перераспределение средств в связи с увеличением финансирования в 2017 году</t>
  </si>
  <si>
    <t>В связи с уточнением объема средств, необходимого на выполнение проектных работ на строительство</t>
  </si>
  <si>
    <t>Увеличение средств на проведение проектных работ в связи с выделением дополнительного объема бюджетных ассигнований</t>
  </si>
  <si>
    <t>Увеличение средств в целях завершения строительства объекта в связи с выделением дополнительного объема бюджетных ассигнований</t>
  </si>
  <si>
    <t>"Строительство перинатального центра в г. Братске"</t>
  </si>
  <si>
    <t xml:space="preserve">Распоряжение ОГКУ "УКС Иркутской области" от 15.12.2014г. № 10-р 
Распоряжение зам. главы администрации УОБАО от 31.03.2005 № 124-рз
</t>
  </si>
  <si>
    <t>Строительство фельдшерско-акушерских пунктов</t>
  </si>
  <si>
    <t xml:space="preserve">Строительство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</si>
</sst>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43" fontId="13" fillId="0" borderId="0" applyFont="0" applyFill="0" applyBorder="0" applyAlignment="0" applyProtection="0"/>
    <xf numFmtId="0" fontId="13" fillId="0" borderId="0"/>
    <xf numFmtId="0" fontId="17" fillId="0" borderId="0"/>
  </cellStyleXfs>
  <cellXfs count="117">
    <xf numFmtId="0" fontId="0" fillId="0" borderId="0" xfId="0"/>
    <xf numFmtId="0" fontId="6" fillId="0" borderId="0" xfId="0" applyFont="1" applyFill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horizontal="center" vertical="center" wrapText="1" readingOrder="1"/>
    </xf>
    <xf numFmtId="164" fontId="4" fillId="0" borderId="1" xfId="1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4" fillId="0" borderId="0" xfId="0" applyFont="1" applyFill="1" applyBorder="1" applyAlignment="1">
      <alignment vertical="center" wrapText="1"/>
    </xf>
    <xf numFmtId="0" fontId="10" fillId="0" borderId="1" xfId="1" applyNumberFormat="1" applyFont="1" applyFill="1" applyBorder="1" applyAlignment="1">
      <alignment horizontal="left" vertical="center" wrapText="1" readingOrder="1"/>
    </xf>
    <xf numFmtId="0" fontId="10" fillId="0" borderId="1" xfId="1" applyNumberFormat="1" applyFont="1" applyFill="1" applyBorder="1" applyAlignment="1">
      <alignment horizontal="left" vertical="top" wrapText="1" readingOrder="1"/>
    </xf>
    <xf numFmtId="0" fontId="4" fillId="0" borderId="1" xfId="1" applyNumberFormat="1" applyFont="1" applyFill="1" applyBorder="1" applyAlignment="1">
      <alignment horizontal="left" vertical="center" wrapText="1" readingOrder="1"/>
    </xf>
    <xf numFmtId="0" fontId="4" fillId="0" borderId="1" xfId="1" applyNumberFormat="1" applyFont="1" applyFill="1" applyBorder="1" applyAlignment="1">
      <alignment horizontal="left" vertical="top" wrapText="1" readingOrder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1" fillId="0" borderId="0" xfId="0" applyFont="1" applyFill="1" applyBorder="1" applyAlignment="1"/>
    <xf numFmtId="0" fontId="4" fillId="0" borderId="0" xfId="0" applyFont="1" applyFill="1" applyAlignment="1">
      <alignment vertical="top" wrapText="1"/>
    </xf>
    <xf numFmtId="0" fontId="14" fillId="0" borderId="0" xfId="0" applyFont="1" applyFill="1"/>
    <xf numFmtId="164" fontId="0" fillId="0" borderId="0" xfId="0" applyNumberFormat="1" applyFill="1"/>
    <xf numFmtId="43" fontId="0" fillId="0" borderId="0" xfId="98" applyFont="1" applyFill="1"/>
    <xf numFmtId="43" fontId="0" fillId="0" borderId="0" xfId="0" applyNumberFormat="1" applyFill="1"/>
    <xf numFmtId="164" fontId="10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164" fontId="21" fillId="0" borderId="0" xfId="1" applyNumberFormat="1" applyFont="1" applyFill="1" applyBorder="1" applyAlignment="1">
      <alignment horizontal="center" vertical="center" wrapText="1" readingOrder="1"/>
    </xf>
    <xf numFmtId="0" fontId="21" fillId="0" borderId="0" xfId="10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/>
    <xf numFmtId="0" fontId="4" fillId="0" borderId="0" xfId="0" applyFont="1" applyFill="1" applyBorder="1" applyAlignment="1">
      <alignment horizontal="right" vertical="center" wrapText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wrapText="1"/>
    </xf>
    <xf numFmtId="0" fontId="18" fillId="2" borderId="0" xfId="99" applyFont="1" applyFill="1"/>
    <xf numFmtId="0" fontId="21" fillId="2" borderId="1" xfId="99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23" fillId="2" borderId="1" xfId="1" applyNumberFormat="1" applyFont="1" applyFill="1" applyBorder="1" applyAlignment="1">
      <alignment horizontal="center" vertical="center" wrapText="1" readingOrder="1"/>
    </xf>
    <xf numFmtId="164" fontId="21" fillId="2" borderId="1" xfId="1" applyNumberFormat="1" applyFont="1" applyFill="1" applyBorder="1" applyAlignment="1">
      <alignment horizontal="center" vertical="center" wrapText="1" readingOrder="1"/>
    </xf>
    <xf numFmtId="0" fontId="19" fillId="2" borderId="1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/>
    </xf>
    <xf numFmtId="164" fontId="21" fillId="2" borderId="0" xfId="1" applyNumberFormat="1" applyFont="1" applyFill="1" applyBorder="1" applyAlignment="1">
      <alignment horizontal="center" vertical="center" wrapText="1" readingOrder="1"/>
    </xf>
    <xf numFmtId="0" fontId="21" fillId="2" borderId="0" xfId="10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center" vertical="center" textRotation="90" wrapText="1"/>
    </xf>
    <xf numFmtId="0" fontId="4" fillId="0" borderId="1" xfId="1" applyNumberFormat="1" applyFont="1" applyFill="1" applyBorder="1" applyAlignment="1">
      <alignment horizontal="center" vertical="center" textRotation="90" wrapText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5" fillId="0" borderId="0" xfId="0" applyFont="1" applyFill="1" applyBorder="1" applyAlignment="1">
      <alignment vertical="top" readingOrder="1"/>
    </xf>
    <xf numFmtId="0" fontId="4" fillId="0" borderId="2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10" fillId="2" borderId="5" xfId="99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0" fillId="2" borderId="1" xfId="99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4" fillId="3" borderId="1" xfId="1" applyNumberFormat="1" applyFont="1" applyFill="1" applyBorder="1" applyAlignment="1">
      <alignment horizontal="center" vertical="center" wrapText="1" readingOrder="1"/>
    </xf>
    <xf numFmtId="164" fontId="10" fillId="3" borderId="1" xfId="1" applyNumberFormat="1" applyFont="1" applyFill="1" applyBorder="1" applyAlignment="1">
      <alignment horizontal="center" vertical="center" wrapText="1" readingOrder="1"/>
    </xf>
    <xf numFmtId="164" fontId="4" fillId="3" borderId="1" xfId="1" applyNumberFormat="1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vertical="top" wrapText="1"/>
    </xf>
    <xf numFmtId="0" fontId="6" fillId="3" borderId="0" xfId="0" applyFont="1" applyFill="1"/>
  </cellXfs>
  <cellStyles count="101">
    <cellStyle name="Normal" xfId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Обычный" xfId="0" builtinId="0"/>
    <cellStyle name="Обычный 2" xfId="96"/>
    <cellStyle name="Обычный 2 2" xfId="97"/>
    <cellStyle name="Обычный 3" xfId="99"/>
    <cellStyle name="Обычный 4" xfId="10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Финансовый" xfId="9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1"/>
  <sheetViews>
    <sheetView tabSelected="1" view="pageBreakPreview" topLeftCell="A27" zoomScale="70" zoomScaleNormal="70" zoomScaleSheetLayoutView="70" workbookViewId="0">
      <selection activeCell="Z33" sqref="Z33"/>
    </sheetView>
  </sheetViews>
  <sheetFormatPr defaultRowHeight="15" outlineLevelRow="1" outlineLevelCol="2" x14ac:dyDescent="0.25"/>
  <cols>
    <col min="1" max="1" width="38.140625" style="1" customWidth="1"/>
    <col min="2" max="2" width="9.140625" style="1" customWidth="1"/>
    <col min="3" max="3" width="8.140625" style="1" customWidth="1"/>
    <col min="4" max="4" width="19.42578125" style="1" customWidth="1" outlineLevel="1"/>
    <col min="5" max="5" width="19.140625" style="1" customWidth="1" outlineLevel="1"/>
    <col min="6" max="6" width="15.85546875" style="1" customWidth="1"/>
    <col min="7" max="7" width="6.85546875" style="1" customWidth="1"/>
    <col min="8" max="8" width="14" style="1" customWidth="1" outlineLevel="1"/>
    <col min="9" max="9" width="15.85546875" style="1" customWidth="1"/>
    <col min="10" max="10" width="7.7109375" style="1" customWidth="1"/>
    <col min="11" max="11" width="19.42578125" style="1" customWidth="1"/>
    <col min="12" max="12" width="11.42578125" style="1" customWidth="1"/>
    <col min="13" max="14" width="12.7109375" style="1" customWidth="1"/>
    <col min="15" max="15" width="13.140625" style="1" customWidth="1" outlineLevel="1"/>
    <col min="16" max="16" width="11.85546875" style="1" hidden="1" customWidth="1" outlineLevel="2"/>
    <col min="17" max="17" width="12" style="1" hidden="1" customWidth="1" outlineLevel="2"/>
    <col min="18" max="18" width="13.42578125" style="116" customWidth="1" outlineLevel="1" collapsed="1"/>
    <col min="19" max="19" width="12.5703125" style="1" hidden="1" customWidth="1" outlineLevel="2"/>
    <col min="20" max="20" width="12" style="1" hidden="1" customWidth="1" outlineLevel="2"/>
    <col min="21" max="21" width="12.85546875" style="1" customWidth="1" outlineLevel="1" collapsed="1"/>
    <col min="22" max="23" width="11.5703125" style="1" hidden="1" customWidth="1" outlineLevel="2"/>
    <col min="24" max="24" width="11.85546875" style="29" customWidth="1" outlineLevel="1" collapsed="1"/>
    <col min="25" max="25" width="2.42578125" style="8" customWidth="1"/>
    <col min="26" max="26" width="33.140625" style="8" customWidth="1"/>
    <col min="27" max="27" width="9.5703125" style="8" bestFit="1" customWidth="1"/>
    <col min="28" max="28" width="13.42578125" style="8" bestFit="1" customWidth="1"/>
    <col min="29" max="16384" width="9.140625" style="8"/>
  </cols>
  <sheetData>
    <row r="1" spans="1:28" ht="22.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M1" s="14"/>
      <c r="N1" s="14"/>
      <c r="O1" s="73" t="s">
        <v>106</v>
      </c>
      <c r="P1" s="73"/>
      <c r="Q1" s="73"/>
      <c r="R1" s="73"/>
      <c r="S1" s="73"/>
      <c r="T1" s="73"/>
      <c r="U1" s="73"/>
      <c r="V1" s="73"/>
      <c r="W1" s="73"/>
      <c r="X1" s="73"/>
    </row>
    <row r="2" spans="1:28" ht="36.7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M2" s="14"/>
      <c r="N2" s="14"/>
      <c r="O2" s="73" t="s">
        <v>71</v>
      </c>
      <c r="P2" s="73"/>
      <c r="Q2" s="73"/>
      <c r="R2" s="73"/>
      <c r="S2" s="73"/>
      <c r="T2" s="73"/>
      <c r="U2" s="73"/>
      <c r="V2" s="73"/>
      <c r="W2" s="73"/>
      <c r="X2" s="73"/>
    </row>
    <row r="3" spans="1:28" ht="35.25" customHeight="1" x14ac:dyDescent="0.3">
      <c r="M3" s="15"/>
      <c r="N3" s="15"/>
      <c r="O3" s="73" t="s">
        <v>41</v>
      </c>
      <c r="P3" s="73"/>
      <c r="Q3" s="73"/>
      <c r="R3" s="73"/>
      <c r="S3" s="73"/>
      <c r="T3" s="73"/>
      <c r="U3" s="73"/>
      <c r="V3" s="73"/>
      <c r="W3" s="73"/>
      <c r="X3" s="73"/>
    </row>
    <row r="4" spans="1:28" s="1" customFormat="1" ht="18.7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3"/>
      <c r="M4" s="16"/>
      <c r="N4" s="16"/>
      <c r="O4" s="73" t="s">
        <v>43</v>
      </c>
      <c r="P4" s="73"/>
      <c r="Q4" s="73"/>
      <c r="R4" s="73"/>
      <c r="S4" s="73"/>
      <c r="T4" s="73"/>
      <c r="U4" s="73"/>
      <c r="V4" s="73"/>
      <c r="W4" s="73"/>
      <c r="X4" s="73"/>
    </row>
    <row r="5" spans="1:28" s="1" customFormat="1" ht="37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M5" s="14"/>
      <c r="N5" s="14"/>
      <c r="O5" s="73" t="s">
        <v>42</v>
      </c>
      <c r="P5" s="73"/>
      <c r="Q5" s="73"/>
      <c r="R5" s="73"/>
      <c r="S5" s="73"/>
      <c r="T5" s="73"/>
      <c r="U5" s="73"/>
      <c r="V5" s="73"/>
      <c r="W5" s="73"/>
      <c r="X5" s="73"/>
    </row>
    <row r="6" spans="1:28" s="1" customFormat="1" ht="19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M6" s="14"/>
      <c r="N6" s="14"/>
      <c r="O6" s="73" t="s">
        <v>67</v>
      </c>
      <c r="P6" s="73"/>
      <c r="Q6" s="73"/>
      <c r="R6" s="73"/>
      <c r="S6" s="73"/>
      <c r="T6" s="73"/>
      <c r="U6" s="73"/>
      <c r="V6" s="73"/>
      <c r="W6" s="73"/>
      <c r="X6" s="73"/>
    </row>
    <row r="7" spans="1:28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8" ht="94.5" customHeight="1" x14ac:dyDescent="0.25">
      <c r="A8" s="82" t="s">
        <v>66</v>
      </c>
      <c r="B8" s="82"/>
      <c r="C8" s="82"/>
      <c r="D8" s="82"/>
      <c r="E8" s="82"/>
      <c r="F8" s="82"/>
      <c r="G8" s="82"/>
      <c r="H8" s="82"/>
      <c r="I8" s="82"/>
      <c r="J8" s="82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1:28" ht="18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111"/>
      <c r="S9" s="5"/>
      <c r="T9" s="5"/>
      <c r="U9" s="5"/>
      <c r="V9" s="5"/>
      <c r="W9" s="5"/>
      <c r="X9" s="28"/>
      <c r="Z9" s="19"/>
      <c r="AA9" s="19"/>
      <c r="AB9" s="19"/>
    </row>
    <row r="10" spans="1:28" ht="25.5" customHeight="1" x14ac:dyDescent="0.25">
      <c r="A10" s="74" t="s">
        <v>32</v>
      </c>
      <c r="B10" s="76" t="s">
        <v>1</v>
      </c>
      <c r="C10" s="76" t="s">
        <v>2</v>
      </c>
      <c r="D10" s="76" t="s">
        <v>3</v>
      </c>
      <c r="E10" s="76" t="s">
        <v>28</v>
      </c>
      <c r="F10" s="74" t="s">
        <v>4</v>
      </c>
      <c r="G10" s="76" t="s">
        <v>5</v>
      </c>
      <c r="H10" s="74" t="s">
        <v>51</v>
      </c>
      <c r="I10" s="74" t="s">
        <v>52</v>
      </c>
      <c r="J10" s="76" t="s">
        <v>53</v>
      </c>
      <c r="K10" s="77" t="s">
        <v>6</v>
      </c>
      <c r="L10" s="77" t="s">
        <v>7</v>
      </c>
      <c r="M10" s="80" t="s">
        <v>8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spans="1:28" ht="124.5" customHeight="1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8"/>
      <c r="L11" s="79"/>
      <c r="M11" s="31" t="s">
        <v>19</v>
      </c>
      <c r="N11" s="31" t="s">
        <v>60</v>
      </c>
      <c r="O11" s="31" t="s">
        <v>20</v>
      </c>
      <c r="P11" s="31" t="s">
        <v>108</v>
      </c>
      <c r="Q11" s="31" t="s">
        <v>111</v>
      </c>
      <c r="R11" s="112" t="s">
        <v>47</v>
      </c>
      <c r="S11" s="48" t="s">
        <v>109</v>
      </c>
      <c r="T11" s="48" t="s">
        <v>112</v>
      </c>
      <c r="U11" s="48" t="s">
        <v>48</v>
      </c>
      <c r="V11" s="31" t="s">
        <v>110</v>
      </c>
      <c r="W11" s="31" t="s">
        <v>113</v>
      </c>
      <c r="X11" s="31" t="s">
        <v>49</v>
      </c>
    </row>
    <row r="12" spans="1:28" ht="15.75" x14ac:dyDescent="0.25">
      <c r="A12" s="31">
        <v>1</v>
      </c>
      <c r="B12" s="31">
        <v>2</v>
      </c>
      <c r="C12" s="31">
        <v>3</v>
      </c>
      <c r="D12" s="31">
        <v>4</v>
      </c>
      <c r="E12" s="31">
        <v>5</v>
      </c>
      <c r="F12" s="31">
        <v>6</v>
      </c>
      <c r="G12" s="31">
        <v>7</v>
      </c>
      <c r="H12" s="31">
        <v>8</v>
      </c>
      <c r="I12" s="31">
        <v>9</v>
      </c>
      <c r="J12" s="31">
        <v>10</v>
      </c>
      <c r="K12" s="31">
        <v>11</v>
      </c>
      <c r="L12" s="31">
        <v>12</v>
      </c>
      <c r="M12" s="31">
        <v>13</v>
      </c>
      <c r="N12" s="31">
        <v>14</v>
      </c>
      <c r="O12" s="31">
        <v>15</v>
      </c>
      <c r="P12" s="31"/>
      <c r="Q12" s="31"/>
      <c r="R12" s="112">
        <v>16</v>
      </c>
      <c r="S12" s="48"/>
      <c r="T12" s="48"/>
      <c r="U12" s="48">
        <v>17</v>
      </c>
      <c r="V12" s="31"/>
      <c r="W12" s="31"/>
      <c r="X12" s="31">
        <v>18</v>
      </c>
    </row>
    <row r="13" spans="1:28" ht="15.75" x14ac:dyDescent="0.25">
      <c r="A13" s="62" t="s">
        <v>103</v>
      </c>
      <c r="B13" s="63"/>
      <c r="C13" s="63"/>
      <c r="D13" s="63"/>
      <c r="E13" s="63"/>
      <c r="F13" s="63"/>
      <c r="G13" s="63"/>
      <c r="H13" s="63"/>
      <c r="I13" s="63"/>
      <c r="J13" s="63"/>
      <c r="K13" s="64" t="s">
        <v>0</v>
      </c>
      <c r="L13" s="10" t="s">
        <v>9</v>
      </c>
      <c r="M13" s="6">
        <v>660561.19999999995</v>
      </c>
      <c r="N13" s="6">
        <v>991666.89999999991</v>
      </c>
      <c r="O13" s="6">
        <f>SUM(O14:O15)</f>
        <v>1600383.0000000002</v>
      </c>
      <c r="P13" s="6">
        <f>SUM(P14:P15)</f>
        <v>575699</v>
      </c>
      <c r="Q13" s="7">
        <f>R13-P13</f>
        <v>549837.69999999995</v>
      </c>
      <c r="R13" s="113">
        <f>SUM(R14:R15)</f>
        <v>1125536.7</v>
      </c>
      <c r="S13" s="6">
        <f>SUM(S14:S15)</f>
        <v>919768</v>
      </c>
      <c r="T13" s="7">
        <f>U13-S13</f>
        <v>200000</v>
      </c>
      <c r="U13" s="6">
        <f t="shared" ref="U13:X13" si="0">SUM(U14:U15)</f>
        <v>1119768</v>
      </c>
      <c r="V13" s="6">
        <f>SUM(V14:V15)</f>
        <v>519768</v>
      </c>
      <c r="W13" s="7">
        <f>X13-V13</f>
        <v>400000</v>
      </c>
      <c r="X13" s="6">
        <f t="shared" si="0"/>
        <v>919768</v>
      </c>
      <c r="Z13" s="6">
        <v>1061986.8999999999</v>
      </c>
      <c r="AA13" s="19">
        <f>Z13-R13</f>
        <v>-63549.800000000047</v>
      </c>
    </row>
    <row r="14" spans="1:28" ht="15.75" x14ac:dyDescent="0.25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4"/>
      <c r="L14" s="11" t="s">
        <v>10</v>
      </c>
      <c r="M14" s="6">
        <v>404372.19999999995</v>
      </c>
      <c r="N14" s="6">
        <v>791666.89999999991</v>
      </c>
      <c r="O14" s="6">
        <f>O19+O159</f>
        <v>1568161.4000000001</v>
      </c>
      <c r="P14" s="6">
        <f>P19+P159</f>
        <v>575699</v>
      </c>
      <c r="Q14" s="7">
        <f t="shared" ref="Q14:Q77" si="1">R14-P14</f>
        <v>549837.69999999995</v>
      </c>
      <c r="R14" s="113">
        <f>R19+R159</f>
        <v>1125536.7</v>
      </c>
      <c r="S14" s="6">
        <f>S19+S159</f>
        <v>919768</v>
      </c>
      <c r="T14" s="7">
        <f t="shared" ref="T14:T77" si="2">U14-S14</f>
        <v>200000</v>
      </c>
      <c r="U14" s="6">
        <f t="shared" ref="U14" si="3">U19+U159</f>
        <v>1119768</v>
      </c>
      <c r="V14" s="6">
        <f>V19+V159</f>
        <v>519768</v>
      </c>
      <c r="W14" s="7">
        <f t="shared" ref="W14:W77" si="4">X14-V14</f>
        <v>400000</v>
      </c>
      <c r="X14" s="6">
        <f t="shared" ref="X14" si="5">X18+X39</f>
        <v>919768</v>
      </c>
    </row>
    <row r="15" spans="1:28" ht="15.75" x14ac:dyDescent="0.2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4"/>
      <c r="L15" s="11" t="s">
        <v>54</v>
      </c>
      <c r="M15" s="6">
        <v>256189</v>
      </c>
      <c r="N15" s="6">
        <v>200000</v>
      </c>
      <c r="O15" s="6">
        <v>32221.599999999999</v>
      </c>
      <c r="P15" s="6"/>
      <c r="Q15" s="7">
        <f t="shared" si="1"/>
        <v>0</v>
      </c>
      <c r="R15" s="113">
        <v>0</v>
      </c>
      <c r="S15" s="6"/>
      <c r="T15" s="7">
        <f t="shared" si="2"/>
        <v>0</v>
      </c>
      <c r="U15" s="6">
        <v>0</v>
      </c>
      <c r="V15" s="6"/>
      <c r="W15" s="7">
        <f t="shared" si="4"/>
        <v>0</v>
      </c>
      <c r="X15" s="6">
        <v>0</v>
      </c>
    </row>
    <row r="16" spans="1:28" ht="15.75" x14ac:dyDescent="0.25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4"/>
      <c r="L16" s="11" t="s">
        <v>12</v>
      </c>
      <c r="M16" s="6">
        <v>0</v>
      </c>
      <c r="N16" s="6">
        <v>0</v>
      </c>
      <c r="O16" s="6">
        <v>0</v>
      </c>
      <c r="P16" s="6"/>
      <c r="Q16" s="7">
        <f t="shared" si="1"/>
        <v>0</v>
      </c>
      <c r="R16" s="113">
        <v>0</v>
      </c>
      <c r="S16" s="6"/>
      <c r="T16" s="7">
        <f t="shared" si="2"/>
        <v>0</v>
      </c>
      <c r="U16" s="6">
        <v>0</v>
      </c>
      <c r="V16" s="6"/>
      <c r="W16" s="7">
        <f t="shared" si="4"/>
        <v>0</v>
      </c>
      <c r="X16" s="6">
        <v>0</v>
      </c>
    </row>
    <row r="17" spans="1:27" ht="63" customHeight="1" x14ac:dyDescent="0.2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4"/>
      <c r="L17" s="11" t="s">
        <v>13</v>
      </c>
      <c r="M17" s="6">
        <v>0</v>
      </c>
      <c r="N17" s="6">
        <v>0</v>
      </c>
      <c r="O17" s="6">
        <v>0</v>
      </c>
      <c r="P17" s="6"/>
      <c r="Q17" s="7">
        <f t="shared" si="1"/>
        <v>0</v>
      </c>
      <c r="R17" s="113">
        <v>0</v>
      </c>
      <c r="S17" s="6"/>
      <c r="T17" s="7">
        <f t="shared" si="2"/>
        <v>0</v>
      </c>
      <c r="U17" s="6">
        <v>0</v>
      </c>
      <c r="V17" s="6"/>
      <c r="W17" s="7">
        <f t="shared" si="4"/>
        <v>0</v>
      </c>
      <c r="X17" s="6">
        <v>0</v>
      </c>
    </row>
    <row r="18" spans="1:27" ht="24.75" customHeight="1" x14ac:dyDescent="0.25">
      <c r="A18" s="62" t="s">
        <v>22</v>
      </c>
      <c r="B18" s="63"/>
      <c r="C18" s="63"/>
      <c r="D18" s="63"/>
      <c r="E18" s="63"/>
      <c r="F18" s="63"/>
      <c r="G18" s="63"/>
      <c r="H18" s="63"/>
      <c r="I18" s="63"/>
      <c r="J18" s="63"/>
      <c r="K18" s="64" t="s">
        <v>0</v>
      </c>
      <c r="L18" s="10" t="s">
        <v>9</v>
      </c>
      <c r="M18" s="6">
        <v>660561.19999999995</v>
      </c>
      <c r="N18" s="6">
        <v>991666.89999999991</v>
      </c>
      <c r="O18" s="6">
        <f>SUM(O19:O20)</f>
        <v>1200383.0000000002</v>
      </c>
      <c r="P18" s="6">
        <f>SUM(P19:P20)</f>
        <v>575699</v>
      </c>
      <c r="Q18" s="7">
        <f t="shared" si="1"/>
        <v>149837.69999999995</v>
      </c>
      <c r="R18" s="113">
        <f>SUM(R19:R20)</f>
        <v>725536.7</v>
      </c>
      <c r="S18" s="6">
        <f>SUM(S19:S20)</f>
        <v>519768</v>
      </c>
      <c r="T18" s="7">
        <f t="shared" si="2"/>
        <v>200000</v>
      </c>
      <c r="U18" s="6">
        <f t="shared" ref="U18:X18" si="6">SUM(U19:U20)</f>
        <v>719768</v>
      </c>
      <c r="V18" s="6">
        <f>SUM(V19:V20)</f>
        <v>519768</v>
      </c>
      <c r="W18" s="7">
        <f t="shared" si="4"/>
        <v>400000</v>
      </c>
      <c r="X18" s="6">
        <f t="shared" si="6"/>
        <v>919768</v>
      </c>
    </row>
    <row r="19" spans="1:27" ht="25.5" customHeight="1" x14ac:dyDescent="0.25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4"/>
      <c r="L19" s="11" t="s">
        <v>10</v>
      </c>
      <c r="M19" s="6">
        <v>404372.19999999995</v>
      </c>
      <c r="N19" s="6">
        <v>791666.89999999991</v>
      </c>
      <c r="O19" s="6">
        <f>O23+O49</f>
        <v>1168161.4000000001</v>
      </c>
      <c r="P19" s="6">
        <f>P23+P49</f>
        <v>575699</v>
      </c>
      <c r="Q19" s="7">
        <f t="shared" si="1"/>
        <v>149837.69999999995</v>
      </c>
      <c r="R19" s="113">
        <f>R23+R49</f>
        <v>725536.7</v>
      </c>
      <c r="S19" s="6">
        <f>S23+S49</f>
        <v>519768</v>
      </c>
      <c r="T19" s="7">
        <f t="shared" si="2"/>
        <v>200000</v>
      </c>
      <c r="U19" s="6">
        <f t="shared" ref="U19:X19" si="7">U23+U49</f>
        <v>719768</v>
      </c>
      <c r="V19" s="6">
        <f>V23+V49</f>
        <v>519768</v>
      </c>
      <c r="W19" s="7">
        <f t="shared" si="4"/>
        <v>400000</v>
      </c>
      <c r="X19" s="6">
        <f t="shared" si="7"/>
        <v>919768</v>
      </c>
      <c r="Z19" s="20"/>
      <c r="AA19" s="19"/>
    </row>
    <row r="20" spans="1:27" ht="15.75" x14ac:dyDescent="0.25">
      <c r="A20" s="62"/>
      <c r="B20" s="63"/>
      <c r="C20" s="63"/>
      <c r="D20" s="63"/>
      <c r="E20" s="63"/>
      <c r="F20" s="63"/>
      <c r="G20" s="63"/>
      <c r="H20" s="63"/>
      <c r="I20" s="63"/>
      <c r="J20" s="63"/>
      <c r="K20" s="64"/>
      <c r="L20" s="11" t="s">
        <v>54</v>
      </c>
      <c r="M20" s="6">
        <v>256189</v>
      </c>
      <c r="N20" s="6">
        <v>200000</v>
      </c>
      <c r="O20" s="6">
        <v>32221.599999999999</v>
      </c>
      <c r="P20" s="6"/>
      <c r="Q20" s="7">
        <f t="shared" si="1"/>
        <v>0</v>
      </c>
      <c r="R20" s="113">
        <v>0</v>
      </c>
      <c r="S20" s="6"/>
      <c r="T20" s="7">
        <f t="shared" si="2"/>
        <v>0</v>
      </c>
      <c r="U20" s="6">
        <v>0</v>
      </c>
      <c r="V20" s="6"/>
      <c r="W20" s="7">
        <f t="shared" si="4"/>
        <v>0</v>
      </c>
      <c r="X20" s="6">
        <v>0</v>
      </c>
    </row>
    <row r="21" spans="1:27" ht="15.75" x14ac:dyDescent="0.2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4"/>
      <c r="L21" s="11" t="s">
        <v>12</v>
      </c>
      <c r="M21" s="6">
        <v>0</v>
      </c>
      <c r="N21" s="6">
        <v>0</v>
      </c>
      <c r="O21" s="6">
        <v>0</v>
      </c>
      <c r="P21" s="6"/>
      <c r="Q21" s="7">
        <f t="shared" si="1"/>
        <v>0</v>
      </c>
      <c r="R21" s="113">
        <v>0</v>
      </c>
      <c r="S21" s="6"/>
      <c r="T21" s="7">
        <f t="shared" si="2"/>
        <v>0</v>
      </c>
      <c r="U21" s="6">
        <v>0</v>
      </c>
      <c r="V21" s="6"/>
      <c r="W21" s="7">
        <f t="shared" si="4"/>
        <v>0</v>
      </c>
      <c r="X21" s="6">
        <v>0</v>
      </c>
    </row>
    <row r="22" spans="1:27" ht="30.75" customHeight="1" x14ac:dyDescent="0.25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4"/>
      <c r="L22" s="11" t="s">
        <v>13</v>
      </c>
      <c r="M22" s="6">
        <v>0</v>
      </c>
      <c r="N22" s="6">
        <v>0</v>
      </c>
      <c r="O22" s="6">
        <v>0</v>
      </c>
      <c r="P22" s="6"/>
      <c r="Q22" s="7">
        <f t="shared" si="1"/>
        <v>0</v>
      </c>
      <c r="R22" s="113">
        <v>0</v>
      </c>
      <c r="S22" s="6"/>
      <c r="T22" s="7">
        <f t="shared" si="2"/>
        <v>0</v>
      </c>
      <c r="U22" s="6">
        <v>0</v>
      </c>
      <c r="V22" s="6"/>
      <c r="W22" s="7">
        <f t="shared" si="4"/>
        <v>0</v>
      </c>
      <c r="X22" s="6">
        <v>0</v>
      </c>
      <c r="Z22" s="21"/>
    </row>
    <row r="23" spans="1:27" ht="25.5" customHeight="1" x14ac:dyDescent="0.25">
      <c r="A23" s="62" t="s">
        <v>34</v>
      </c>
      <c r="B23" s="63"/>
      <c r="C23" s="63"/>
      <c r="D23" s="63"/>
      <c r="E23" s="63"/>
      <c r="F23" s="63"/>
      <c r="G23" s="63"/>
      <c r="H23" s="63"/>
      <c r="I23" s="63"/>
      <c r="J23" s="63"/>
      <c r="K23" s="64" t="s">
        <v>0</v>
      </c>
      <c r="L23" s="10" t="s">
        <v>9</v>
      </c>
      <c r="M23" s="6">
        <v>89536.099999999991</v>
      </c>
      <c r="N23" s="6">
        <v>156028.20000000001</v>
      </c>
      <c r="O23" s="6">
        <f>O39</f>
        <v>57626.3</v>
      </c>
      <c r="P23" s="6">
        <f t="shared" ref="P23" si="8">P39</f>
        <v>70112</v>
      </c>
      <c r="Q23" s="7">
        <f t="shared" si="1"/>
        <v>46303.7</v>
      </c>
      <c r="R23" s="113">
        <f>R24</f>
        <v>116415.7</v>
      </c>
      <c r="S23" s="6">
        <f t="shared" ref="S23" si="9">S39</f>
        <v>0</v>
      </c>
      <c r="T23" s="7">
        <f t="shared" si="2"/>
        <v>0</v>
      </c>
      <c r="U23" s="6">
        <v>0</v>
      </c>
      <c r="V23" s="6">
        <f t="shared" ref="V23" si="10">V39</f>
        <v>0</v>
      </c>
      <c r="W23" s="7">
        <f t="shared" si="4"/>
        <v>0</v>
      </c>
      <c r="X23" s="6">
        <v>0</v>
      </c>
    </row>
    <row r="24" spans="1:27" ht="22.5" customHeight="1" x14ac:dyDescent="0.2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4"/>
      <c r="L24" s="11" t="s">
        <v>10</v>
      </c>
      <c r="M24" s="6">
        <v>89536.099999999991</v>
      </c>
      <c r="N24" s="6">
        <v>156028.20000000001</v>
      </c>
      <c r="O24" s="6">
        <f>O39</f>
        <v>57626.3</v>
      </c>
      <c r="P24" s="6">
        <f t="shared" ref="P24" si="11">P39</f>
        <v>70112</v>
      </c>
      <c r="Q24" s="7">
        <f t="shared" si="1"/>
        <v>46303.7</v>
      </c>
      <c r="R24" s="113">
        <f>R39+R44</f>
        <v>116415.7</v>
      </c>
      <c r="S24" s="6">
        <f t="shared" ref="S24" si="12">S39</f>
        <v>0</v>
      </c>
      <c r="T24" s="7">
        <f t="shared" si="2"/>
        <v>0</v>
      </c>
      <c r="U24" s="6">
        <v>0</v>
      </c>
      <c r="V24" s="6">
        <f t="shared" ref="V24" si="13">V39</f>
        <v>0</v>
      </c>
      <c r="W24" s="7">
        <f t="shared" si="4"/>
        <v>0</v>
      </c>
      <c r="X24" s="6">
        <v>0</v>
      </c>
    </row>
    <row r="25" spans="1:27" ht="15.75" x14ac:dyDescent="0.25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4"/>
      <c r="L25" s="11" t="s">
        <v>11</v>
      </c>
      <c r="M25" s="6">
        <v>0</v>
      </c>
      <c r="N25" s="6">
        <v>0</v>
      </c>
      <c r="O25" s="6">
        <v>0</v>
      </c>
      <c r="P25" s="6"/>
      <c r="Q25" s="7">
        <f t="shared" si="1"/>
        <v>0</v>
      </c>
      <c r="R25" s="113">
        <v>0</v>
      </c>
      <c r="S25" s="6"/>
      <c r="T25" s="7">
        <f t="shared" si="2"/>
        <v>0</v>
      </c>
      <c r="U25" s="6">
        <v>0</v>
      </c>
      <c r="V25" s="6"/>
      <c r="W25" s="7">
        <f t="shared" si="4"/>
        <v>0</v>
      </c>
      <c r="X25" s="6">
        <v>0</v>
      </c>
    </row>
    <row r="26" spans="1:27" ht="15.75" x14ac:dyDescent="0.25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4"/>
      <c r="L26" s="11" t="s">
        <v>12</v>
      </c>
      <c r="M26" s="6">
        <v>0</v>
      </c>
      <c r="N26" s="6">
        <v>0</v>
      </c>
      <c r="O26" s="6">
        <v>0</v>
      </c>
      <c r="P26" s="6"/>
      <c r="Q26" s="7">
        <f t="shared" si="1"/>
        <v>0</v>
      </c>
      <c r="R26" s="113">
        <v>0</v>
      </c>
      <c r="S26" s="6"/>
      <c r="T26" s="7">
        <f t="shared" si="2"/>
        <v>0</v>
      </c>
      <c r="U26" s="6">
        <v>0</v>
      </c>
      <c r="V26" s="6"/>
      <c r="W26" s="7">
        <f t="shared" si="4"/>
        <v>0</v>
      </c>
      <c r="X26" s="6">
        <v>0</v>
      </c>
    </row>
    <row r="27" spans="1:27" ht="24" customHeight="1" x14ac:dyDescent="0.25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4"/>
      <c r="L27" s="11" t="s">
        <v>13</v>
      </c>
      <c r="M27" s="6">
        <v>0</v>
      </c>
      <c r="N27" s="6">
        <v>0</v>
      </c>
      <c r="O27" s="6">
        <v>0</v>
      </c>
      <c r="P27" s="6"/>
      <c r="Q27" s="7">
        <f t="shared" si="1"/>
        <v>0</v>
      </c>
      <c r="R27" s="113">
        <v>0</v>
      </c>
      <c r="S27" s="6"/>
      <c r="T27" s="7">
        <f t="shared" si="2"/>
        <v>0</v>
      </c>
      <c r="U27" s="6">
        <v>0</v>
      </c>
      <c r="V27" s="6"/>
      <c r="W27" s="7">
        <f t="shared" si="4"/>
        <v>0</v>
      </c>
      <c r="X27" s="6">
        <v>0</v>
      </c>
    </row>
    <row r="28" spans="1:27" ht="20.25" customHeight="1" x14ac:dyDescent="0.25">
      <c r="A28" s="50" t="s">
        <v>61</v>
      </c>
      <c r="B28" s="53">
        <v>2016</v>
      </c>
      <c r="C28" s="53">
        <v>2016</v>
      </c>
      <c r="D28" s="53" t="s">
        <v>21</v>
      </c>
      <c r="E28" s="53" t="s">
        <v>62</v>
      </c>
      <c r="F28" s="53" t="s">
        <v>14</v>
      </c>
      <c r="G28" s="53" t="s">
        <v>15</v>
      </c>
      <c r="H28" s="56">
        <v>6667</v>
      </c>
      <c r="I28" s="56">
        <v>6667</v>
      </c>
      <c r="J28" s="57">
        <v>0</v>
      </c>
      <c r="K28" s="49" t="s">
        <v>0</v>
      </c>
      <c r="L28" s="12" t="s">
        <v>9</v>
      </c>
      <c r="M28" s="7">
        <v>0</v>
      </c>
      <c r="N28" s="7">
        <v>6067</v>
      </c>
      <c r="O28" s="7">
        <v>0</v>
      </c>
      <c r="P28" s="7"/>
      <c r="Q28" s="7">
        <f t="shared" si="1"/>
        <v>0</v>
      </c>
      <c r="R28" s="114">
        <v>0</v>
      </c>
      <c r="S28" s="7"/>
      <c r="T28" s="7">
        <f t="shared" si="2"/>
        <v>0</v>
      </c>
      <c r="U28" s="7">
        <v>0</v>
      </c>
      <c r="V28" s="7"/>
      <c r="W28" s="7">
        <f t="shared" si="4"/>
        <v>0</v>
      </c>
      <c r="X28" s="7">
        <v>0</v>
      </c>
    </row>
    <row r="29" spans="1:27" ht="15.75" customHeight="1" x14ac:dyDescent="0.25">
      <c r="A29" s="51"/>
      <c r="B29" s="54"/>
      <c r="C29" s="54"/>
      <c r="D29" s="54"/>
      <c r="E29" s="54"/>
      <c r="F29" s="54"/>
      <c r="G29" s="54"/>
      <c r="H29" s="54"/>
      <c r="I29" s="54"/>
      <c r="J29" s="58"/>
      <c r="K29" s="49"/>
      <c r="L29" s="13" t="s">
        <v>10</v>
      </c>
      <c r="M29" s="7">
        <v>0</v>
      </c>
      <c r="N29" s="7">
        <v>6067</v>
      </c>
      <c r="O29" s="7">
        <v>0</v>
      </c>
      <c r="P29" s="7"/>
      <c r="Q29" s="7">
        <f t="shared" si="1"/>
        <v>0</v>
      </c>
      <c r="R29" s="114">
        <v>0</v>
      </c>
      <c r="S29" s="7"/>
      <c r="T29" s="7">
        <f t="shared" si="2"/>
        <v>0</v>
      </c>
      <c r="U29" s="7">
        <v>0</v>
      </c>
      <c r="V29" s="7"/>
      <c r="W29" s="7">
        <f t="shared" si="4"/>
        <v>0</v>
      </c>
      <c r="X29" s="7">
        <v>0</v>
      </c>
    </row>
    <row r="30" spans="1:27" ht="17.25" customHeight="1" x14ac:dyDescent="0.25">
      <c r="A30" s="51"/>
      <c r="B30" s="54"/>
      <c r="C30" s="54"/>
      <c r="D30" s="54"/>
      <c r="E30" s="54"/>
      <c r="F30" s="54"/>
      <c r="G30" s="54"/>
      <c r="H30" s="54"/>
      <c r="I30" s="54"/>
      <c r="J30" s="58"/>
      <c r="K30" s="49"/>
      <c r="L30" s="13" t="s">
        <v>11</v>
      </c>
      <c r="M30" s="7">
        <v>0</v>
      </c>
      <c r="N30" s="7">
        <v>0</v>
      </c>
      <c r="O30" s="7">
        <v>0</v>
      </c>
      <c r="P30" s="7"/>
      <c r="Q30" s="7">
        <f t="shared" si="1"/>
        <v>0</v>
      </c>
      <c r="R30" s="114">
        <v>0</v>
      </c>
      <c r="S30" s="7"/>
      <c r="T30" s="7">
        <f t="shared" si="2"/>
        <v>0</v>
      </c>
      <c r="U30" s="7">
        <v>0</v>
      </c>
      <c r="V30" s="7"/>
      <c r="W30" s="7">
        <f t="shared" si="4"/>
        <v>0</v>
      </c>
      <c r="X30" s="7">
        <v>0</v>
      </c>
    </row>
    <row r="31" spans="1:27" ht="15" customHeight="1" x14ac:dyDescent="0.25">
      <c r="A31" s="51"/>
      <c r="B31" s="54"/>
      <c r="C31" s="54"/>
      <c r="D31" s="54"/>
      <c r="E31" s="54"/>
      <c r="F31" s="54"/>
      <c r="G31" s="54"/>
      <c r="H31" s="54"/>
      <c r="I31" s="54"/>
      <c r="J31" s="58"/>
      <c r="K31" s="49"/>
      <c r="L31" s="13" t="s">
        <v>12</v>
      </c>
      <c r="M31" s="7">
        <v>0</v>
      </c>
      <c r="N31" s="7">
        <v>0</v>
      </c>
      <c r="O31" s="7">
        <v>0</v>
      </c>
      <c r="P31" s="7"/>
      <c r="Q31" s="7">
        <f t="shared" si="1"/>
        <v>0</v>
      </c>
      <c r="R31" s="114">
        <v>0</v>
      </c>
      <c r="S31" s="7"/>
      <c r="T31" s="7">
        <f t="shared" si="2"/>
        <v>0</v>
      </c>
      <c r="U31" s="7">
        <v>0</v>
      </c>
      <c r="V31" s="7"/>
      <c r="W31" s="7">
        <f t="shared" si="4"/>
        <v>0</v>
      </c>
      <c r="X31" s="7">
        <v>0</v>
      </c>
    </row>
    <row r="32" spans="1:27" ht="44.25" customHeight="1" x14ac:dyDescent="0.25">
      <c r="A32" s="52"/>
      <c r="B32" s="55"/>
      <c r="C32" s="55"/>
      <c r="D32" s="55"/>
      <c r="E32" s="55"/>
      <c r="F32" s="55"/>
      <c r="G32" s="55"/>
      <c r="H32" s="55"/>
      <c r="I32" s="55"/>
      <c r="J32" s="59"/>
      <c r="K32" s="49"/>
      <c r="L32" s="13" t="s">
        <v>13</v>
      </c>
      <c r="M32" s="7">
        <v>0</v>
      </c>
      <c r="N32" s="7">
        <v>0</v>
      </c>
      <c r="O32" s="7">
        <v>0</v>
      </c>
      <c r="P32" s="7"/>
      <c r="Q32" s="7">
        <f t="shared" si="1"/>
        <v>0</v>
      </c>
      <c r="R32" s="114">
        <v>0</v>
      </c>
      <c r="S32" s="7"/>
      <c r="T32" s="7">
        <f t="shared" si="2"/>
        <v>0</v>
      </c>
      <c r="U32" s="7">
        <v>0</v>
      </c>
      <c r="V32" s="7"/>
      <c r="W32" s="7">
        <f t="shared" si="4"/>
        <v>0</v>
      </c>
      <c r="X32" s="7">
        <v>0</v>
      </c>
    </row>
    <row r="33" spans="1:24" s="1" customFormat="1" ht="15.75" customHeight="1" x14ac:dyDescent="0.25">
      <c r="A33" s="50" t="s">
        <v>29</v>
      </c>
      <c r="B33" s="53">
        <v>2013</v>
      </c>
      <c r="C33" s="53">
        <v>2016</v>
      </c>
      <c r="D33" s="53" t="s">
        <v>21</v>
      </c>
      <c r="E33" s="53" t="s">
        <v>63</v>
      </c>
      <c r="F33" s="53" t="s">
        <v>14</v>
      </c>
      <c r="G33" s="53" t="s">
        <v>15</v>
      </c>
      <c r="H33" s="56">
        <f>341475.99+25561.5</f>
        <v>367037.49</v>
      </c>
      <c r="I33" s="56">
        <f>239497.4</f>
        <v>239497.4</v>
      </c>
      <c r="J33" s="57">
        <v>0.37</v>
      </c>
      <c r="K33" s="49" t="s">
        <v>0</v>
      </c>
      <c r="L33" s="12" t="s">
        <v>9</v>
      </c>
      <c r="M33" s="7">
        <v>89536.099999999991</v>
      </c>
      <c r="N33" s="7">
        <v>149961.20000000001</v>
      </c>
      <c r="O33" s="7">
        <v>0</v>
      </c>
      <c r="P33" s="7"/>
      <c r="Q33" s="7">
        <f t="shared" si="1"/>
        <v>0</v>
      </c>
      <c r="R33" s="114">
        <v>0</v>
      </c>
      <c r="S33" s="7"/>
      <c r="T33" s="7">
        <f t="shared" si="2"/>
        <v>0</v>
      </c>
      <c r="U33" s="7">
        <v>0</v>
      </c>
      <c r="V33" s="7"/>
      <c r="W33" s="7">
        <f t="shared" si="4"/>
        <v>0</v>
      </c>
      <c r="X33" s="7">
        <v>0</v>
      </c>
    </row>
    <row r="34" spans="1:24" s="1" customFormat="1" ht="15.6" customHeight="1" x14ac:dyDescent="0.25">
      <c r="A34" s="51"/>
      <c r="B34" s="54"/>
      <c r="C34" s="54"/>
      <c r="D34" s="54"/>
      <c r="E34" s="54"/>
      <c r="F34" s="54"/>
      <c r="G34" s="54"/>
      <c r="H34" s="54"/>
      <c r="I34" s="54"/>
      <c r="J34" s="58"/>
      <c r="K34" s="49"/>
      <c r="L34" s="13" t="s">
        <v>10</v>
      </c>
      <c r="M34" s="7">
        <v>89536.099999999991</v>
      </c>
      <c r="N34" s="7">
        <v>149961.20000000001</v>
      </c>
      <c r="O34" s="7">
        <v>0</v>
      </c>
      <c r="P34" s="7"/>
      <c r="Q34" s="7">
        <f t="shared" si="1"/>
        <v>0</v>
      </c>
      <c r="R34" s="114">
        <v>0</v>
      </c>
      <c r="S34" s="7"/>
      <c r="T34" s="7">
        <f t="shared" si="2"/>
        <v>0</v>
      </c>
      <c r="U34" s="7">
        <v>0</v>
      </c>
      <c r="V34" s="7"/>
      <c r="W34" s="7">
        <f t="shared" si="4"/>
        <v>0</v>
      </c>
      <c r="X34" s="7">
        <v>0</v>
      </c>
    </row>
    <row r="35" spans="1:24" s="1" customFormat="1" ht="15.6" customHeight="1" x14ac:dyDescent="0.25">
      <c r="A35" s="51"/>
      <c r="B35" s="54"/>
      <c r="C35" s="54"/>
      <c r="D35" s="54"/>
      <c r="E35" s="54"/>
      <c r="F35" s="54"/>
      <c r="G35" s="54"/>
      <c r="H35" s="54"/>
      <c r="I35" s="54"/>
      <c r="J35" s="58"/>
      <c r="K35" s="49"/>
      <c r="L35" s="13" t="s">
        <v>11</v>
      </c>
      <c r="M35" s="7">
        <v>0</v>
      </c>
      <c r="N35" s="7">
        <v>0</v>
      </c>
      <c r="O35" s="7">
        <v>0</v>
      </c>
      <c r="P35" s="7"/>
      <c r="Q35" s="7">
        <f t="shared" si="1"/>
        <v>0</v>
      </c>
      <c r="R35" s="114">
        <v>0</v>
      </c>
      <c r="S35" s="7"/>
      <c r="T35" s="7">
        <f t="shared" si="2"/>
        <v>0</v>
      </c>
      <c r="U35" s="7">
        <v>0</v>
      </c>
      <c r="V35" s="7"/>
      <c r="W35" s="7">
        <f t="shared" si="4"/>
        <v>0</v>
      </c>
      <c r="X35" s="7">
        <v>0</v>
      </c>
    </row>
    <row r="36" spans="1:24" s="1" customFormat="1" ht="18" customHeight="1" x14ac:dyDescent="0.25">
      <c r="A36" s="51"/>
      <c r="B36" s="54"/>
      <c r="C36" s="54"/>
      <c r="D36" s="54"/>
      <c r="E36" s="54"/>
      <c r="F36" s="54"/>
      <c r="G36" s="54"/>
      <c r="H36" s="54"/>
      <c r="I36" s="54"/>
      <c r="J36" s="58"/>
      <c r="K36" s="49"/>
      <c r="L36" s="13" t="s">
        <v>12</v>
      </c>
      <c r="M36" s="7">
        <v>0</v>
      </c>
      <c r="N36" s="7">
        <v>0</v>
      </c>
      <c r="O36" s="7">
        <v>0</v>
      </c>
      <c r="P36" s="7"/>
      <c r="Q36" s="7">
        <f t="shared" si="1"/>
        <v>0</v>
      </c>
      <c r="R36" s="114">
        <v>0</v>
      </c>
      <c r="S36" s="7"/>
      <c r="T36" s="7">
        <f t="shared" si="2"/>
        <v>0</v>
      </c>
      <c r="U36" s="7">
        <v>0</v>
      </c>
      <c r="V36" s="7"/>
      <c r="W36" s="7">
        <f t="shared" si="4"/>
        <v>0</v>
      </c>
      <c r="X36" s="7">
        <v>0</v>
      </c>
    </row>
    <row r="37" spans="1:24" s="1" customFormat="1" ht="56.25" customHeight="1" x14ac:dyDescent="0.25">
      <c r="A37" s="52"/>
      <c r="B37" s="55"/>
      <c r="C37" s="55"/>
      <c r="D37" s="55"/>
      <c r="E37" s="55"/>
      <c r="F37" s="55"/>
      <c r="G37" s="55"/>
      <c r="H37" s="55"/>
      <c r="I37" s="55"/>
      <c r="J37" s="59"/>
      <c r="K37" s="49"/>
      <c r="L37" s="13" t="s">
        <v>13</v>
      </c>
      <c r="M37" s="7">
        <v>0</v>
      </c>
      <c r="N37" s="7">
        <v>0</v>
      </c>
      <c r="O37" s="7">
        <v>0</v>
      </c>
      <c r="P37" s="7"/>
      <c r="Q37" s="7">
        <f t="shared" si="1"/>
        <v>0</v>
      </c>
      <c r="R37" s="114">
        <v>0</v>
      </c>
      <c r="S37" s="7"/>
      <c r="T37" s="7">
        <f t="shared" si="2"/>
        <v>0</v>
      </c>
      <c r="U37" s="7">
        <v>0</v>
      </c>
      <c r="V37" s="7"/>
      <c r="W37" s="7">
        <f t="shared" si="4"/>
        <v>0</v>
      </c>
      <c r="X37" s="7">
        <v>0</v>
      </c>
    </row>
    <row r="38" spans="1:24" s="1" customFormat="1" ht="21.75" customHeight="1" x14ac:dyDescent="0.25">
      <c r="A38" s="50" t="s">
        <v>79</v>
      </c>
      <c r="B38" s="53">
        <v>2017</v>
      </c>
      <c r="C38" s="53">
        <v>2018</v>
      </c>
      <c r="D38" s="53" t="s">
        <v>21</v>
      </c>
      <c r="E38" s="53" t="s">
        <v>21</v>
      </c>
      <c r="F38" s="53" t="s">
        <v>14</v>
      </c>
      <c r="G38" s="53" t="s">
        <v>15</v>
      </c>
      <c r="H38" s="56" t="s">
        <v>21</v>
      </c>
      <c r="I38" s="56" t="s">
        <v>21</v>
      </c>
      <c r="J38" s="57" t="s">
        <v>21</v>
      </c>
      <c r="K38" s="49" t="s">
        <v>0</v>
      </c>
      <c r="L38" s="12" t="s">
        <v>9</v>
      </c>
      <c r="M38" s="7">
        <v>0</v>
      </c>
      <c r="N38" s="7">
        <v>0</v>
      </c>
      <c r="O38" s="7">
        <f>SUM(O39:O42)</f>
        <v>57626.3</v>
      </c>
      <c r="P38" s="7">
        <f t="shared" ref="P38" si="14">SUM(P39:P42)</f>
        <v>70112</v>
      </c>
      <c r="Q38" s="7">
        <f t="shared" si="1"/>
        <v>46303.7</v>
      </c>
      <c r="R38" s="114">
        <f>SUM(R39:R42)</f>
        <v>116415.7</v>
      </c>
      <c r="S38" s="7">
        <f>S39</f>
        <v>0</v>
      </c>
      <c r="T38" s="7">
        <f t="shared" si="2"/>
        <v>0</v>
      </c>
      <c r="U38" s="7">
        <v>0</v>
      </c>
      <c r="V38" s="7">
        <f>V39</f>
        <v>0</v>
      </c>
      <c r="W38" s="7">
        <f t="shared" si="4"/>
        <v>0</v>
      </c>
      <c r="X38" s="7">
        <v>0</v>
      </c>
    </row>
    <row r="39" spans="1:24" s="1" customFormat="1" ht="21.75" customHeight="1" x14ac:dyDescent="0.25">
      <c r="A39" s="51"/>
      <c r="B39" s="54"/>
      <c r="C39" s="54"/>
      <c r="D39" s="54"/>
      <c r="E39" s="54"/>
      <c r="F39" s="54"/>
      <c r="G39" s="54"/>
      <c r="H39" s="54"/>
      <c r="I39" s="54"/>
      <c r="J39" s="58"/>
      <c r="K39" s="49"/>
      <c r="L39" s="13" t="s">
        <v>10</v>
      </c>
      <c r="M39" s="7">
        <v>0</v>
      </c>
      <c r="N39" s="7">
        <v>0</v>
      </c>
      <c r="O39" s="7">
        <v>57626.3</v>
      </c>
      <c r="P39" s="7">
        <v>70112</v>
      </c>
      <c r="Q39" s="7">
        <f t="shared" si="1"/>
        <v>46303.7</v>
      </c>
      <c r="R39" s="114">
        <f>70112+46303.7</f>
        <v>116415.7</v>
      </c>
      <c r="S39" s="7"/>
      <c r="T39" s="7">
        <f t="shared" si="2"/>
        <v>0</v>
      </c>
      <c r="U39" s="7">
        <v>0</v>
      </c>
      <c r="V39" s="7"/>
      <c r="W39" s="7">
        <f t="shared" si="4"/>
        <v>0</v>
      </c>
      <c r="X39" s="7">
        <v>0</v>
      </c>
    </row>
    <row r="40" spans="1:24" s="1" customFormat="1" ht="21.75" customHeight="1" x14ac:dyDescent="0.25">
      <c r="A40" s="51"/>
      <c r="B40" s="54"/>
      <c r="C40" s="54"/>
      <c r="D40" s="54"/>
      <c r="E40" s="54"/>
      <c r="F40" s="54"/>
      <c r="G40" s="54"/>
      <c r="H40" s="54"/>
      <c r="I40" s="54"/>
      <c r="J40" s="58"/>
      <c r="K40" s="49"/>
      <c r="L40" s="13" t="s">
        <v>11</v>
      </c>
      <c r="M40" s="7">
        <v>0</v>
      </c>
      <c r="N40" s="7">
        <v>0</v>
      </c>
      <c r="O40" s="7">
        <v>0</v>
      </c>
      <c r="P40" s="7"/>
      <c r="Q40" s="7">
        <f t="shared" si="1"/>
        <v>0</v>
      </c>
      <c r="R40" s="114">
        <v>0</v>
      </c>
      <c r="S40" s="7"/>
      <c r="T40" s="7">
        <f t="shared" si="2"/>
        <v>0</v>
      </c>
      <c r="U40" s="7">
        <v>0</v>
      </c>
      <c r="V40" s="7"/>
      <c r="W40" s="7">
        <f t="shared" si="4"/>
        <v>0</v>
      </c>
      <c r="X40" s="7">
        <v>0</v>
      </c>
    </row>
    <row r="41" spans="1:24" s="1" customFormat="1" ht="21.75" customHeight="1" x14ac:dyDescent="0.25">
      <c r="A41" s="51"/>
      <c r="B41" s="54"/>
      <c r="C41" s="54"/>
      <c r="D41" s="54"/>
      <c r="E41" s="54"/>
      <c r="F41" s="54"/>
      <c r="G41" s="54"/>
      <c r="H41" s="54"/>
      <c r="I41" s="54"/>
      <c r="J41" s="58"/>
      <c r="K41" s="49"/>
      <c r="L41" s="13" t="s">
        <v>12</v>
      </c>
      <c r="M41" s="7">
        <v>0</v>
      </c>
      <c r="N41" s="7">
        <v>0</v>
      </c>
      <c r="O41" s="7">
        <v>0</v>
      </c>
      <c r="P41" s="7"/>
      <c r="Q41" s="7">
        <f t="shared" si="1"/>
        <v>0</v>
      </c>
      <c r="R41" s="114">
        <v>0</v>
      </c>
      <c r="S41" s="7"/>
      <c r="T41" s="7">
        <f t="shared" si="2"/>
        <v>0</v>
      </c>
      <c r="U41" s="7">
        <v>0</v>
      </c>
      <c r="V41" s="7"/>
      <c r="W41" s="7">
        <f t="shared" si="4"/>
        <v>0</v>
      </c>
      <c r="X41" s="7">
        <v>0</v>
      </c>
    </row>
    <row r="42" spans="1:24" s="1" customFormat="1" ht="21.75" customHeight="1" x14ac:dyDescent="0.25">
      <c r="A42" s="52"/>
      <c r="B42" s="55"/>
      <c r="C42" s="55"/>
      <c r="D42" s="55"/>
      <c r="E42" s="55"/>
      <c r="F42" s="55"/>
      <c r="G42" s="55"/>
      <c r="H42" s="55"/>
      <c r="I42" s="55"/>
      <c r="J42" s="59"/>
      <c r="K42" s="49"/>
      <c r="L42" s="13" t="s">
        <v>13</v>
      </c>
      <c r="M42" s="7">
        <v>0</v>
      </c>
      <c r="N42" s="7">
        <v>0</v>
      </c>
      <c r="O42" s="7">
        <v>0</v>
      </c>
      <c r="P42" s="7"/>
      <c r="Q42" s="7">
        <f t="shared" si="1"/>
        <v>0</v>
      </c>
      <c r="R42" s="114">
        <v>0</v>
      </c>
      <c r="S42" s="7"/>
      <c r="T42" s="7">
        <f t="shared" si="2"/>
        <v>0</v>
      </c>
      <c r="U42" s="7">
        <v>0</v>
      </c>
      <c r="V42" s="7"/>
      <c r="W42" s="7">
        <f t="shared" si="4"/>
        <v>0</v>
      </c>
      <c r="X42" s="7">
        <v>0</v>
      </c>
    </row>
    <row r="43" spans="1:24" s="1" customFormat="1" ht="21.75" hidden="1" customHeight="1" outlineLevel="1" x14ac:dyDescent="0.25">
      <c r="A43" s="50" t="s">
        <v>105</v>
      </c>
      <c r="B43" s="53">
        <v>2018</v>
      </c>
      <c r="C43" s="53">
        <v>2018</v>
      </c>
      <c r="D43" s="53" t="s">
        <v>21</v>
      </c>
      <c r="E43" s="53" t="s">
        <v>21</v>
      </c>
      <c r="F43" s="53" t="s">
        <v>14</v>
      </c>
      <c r="G43" s="53" t="s">
        <v>15</v>
      </c>
      <c r="H43" s="56" t="s">
        <v>21</v>
      </c>
      <c r="I43" s="56" t="s">
        <v>21</v>
      </c>
      <c r="J43" s="57" t="s">
        <v>21</v>
      </c>
      <c r="K43" s="49" t="s">
        <v>0</v>
      </c>
      <c r="L43" s="12" t="s">
        <v>9</v>
      </c>
      <c r="M43" s="7">
        <v>0</v>
      </c>
      <c r="N43" s="7">
        <v>0</v>
      </c>
      <c r="O43" s="7">
        <f>SUM(O44:O47)</f>
        <v>0</v>
      </c>
      <c r="P43" s="7">
        <f t="shared" ref="P43" si="15">SUM(P44:P47)</f>
        <v>0</v>
      </c>
      <c r="Q43" s="7">
        <f t="shared" si="1"/>
        <v>0</v>
      </c>
      <c r="R43" s="114">
        <f>SUM(R44:R47)</f>
        <v>0</v>
      </c>
      <c r="S43" s="7"/>
      <c r="T43" s="7">
        <f t="shared" si="2"/>
        <v>0</v>
      </c>
      <c r="U43" s="7">
        <v>0</v>
      </c>
      <c r="V43" s="7"/>
      <c r="W43" s="7">
        <f t="shared" si="4"/>
        <v>0</v>
      </c>
      <c r="X43" s="7">
        <v>0</v>
      </c>
    </row>
    <row r="44" spans="1:24" s="1" customFormat="1" ht="21.75" hidden="1" customHeight="1" outlineLevel="1" x14ac:dyDescent="0.25">
      <c r="A44" s="51"/>
      <c r="B44" s="54"/>
      <c r="C44" s="54"/>
      <c r="D44" s="54"/>
      <c r="E44" s="54"/>
      <c r="F44" s="54"/>
      <c r="G44" s="54"/>
      <c r="H44" s="54"/>
      <c r="I44" s="54"/>
      <c r="J44" s="58"/>
      <c r="K44" s="49"/>
      <c r="L44" s="13" t="s">
        <v>10</v>
      </c>
      <c r="M44" s="7">
        <v>0</v>
      </c>
      <c r="N44" s="7">
        <v>0</v>
      </c>
      <c r="O44" s="7">
        <v>0</v>
      </c>
      <c r="P44" s="7">
        <v>0</v>
      </c>
      <c r="Q44" s="7">
        <f t="shared" si="1"/>
        <v>0</v>
      </c>
      <c r="R44" s="114">
        <v>0</v>
      </c>
      <c r="S44" s="7"/>
      <c r="T44" s="7">
        <f t="shared" si="2"/>
        <v>0</v>
      </c>
      <c r="U44" s="7">
        <v>0</v>
      </c>
      <c r="V44" s="7"/>
      <c r="W44" s="7">
        <f t="shared" si="4"/>
        <v>0</v>
      </c>
      <c r="X44" s="7">
        <v>0</v>
      </c>
    </row>
    <row r="45" spans="1:24" s="1" customFormat="1" ht="21.75" hidden="1" customHeight="1" outlineLevel="1" x14ac:dyDescent="0.25">
      <c r="A45" s="51"/>
      <c r="B45" s="54"/>
      <c r="C45" s="54"/>
      <c r="D45" s="54"/>
      <c r="E45" s="54"/>
      <c r="F45" s="54"/>
      <c r="G45" s="54"/>
      <c r="H45" s="54"/>
      <c r="I45" s="54"/>
      <c r="J45" s="58"/>
      <c r="K45" s="49"/>
      <c r="L45" s="13" t="s">
        <v>11</v>
      </c>
      <c r="M45" s="7">
        <v>0</v>
      </c>
      <c r="N45" s="7">
        <v>0</v>
      </c>
      <c r="O45" s="7">
        <v>0</v>
      </c>
      <c r="P45" s="7"/>
      <c r="Q45" s="7">
        <f t="shared" si="1"/>
        <v>0</v>
      </c>
      <c r="R45" s="114">
        <v>0</v>
      </c>
      <c r="S45" s="7"/>
      <c r="T45" s="7">
        <f t="shared" si="2"/>
        <v>0</v>
      </c>
      <c r="U45" s="7">
        <v>0</v>
      </c>
      <c r="V45" s="7"/>
      <c r="W45" s="7">
        <f t="shared" si="4"/>
        <v>0</v>
      </c>
      <c r="X45" s="7">
        <v>0</v>
      </c>
    </row>
    <row r="46" spans="1:24" s="1" customFormat="1" ht="21.75" hidden="1" customHeight="1" outlineLevel="1" x14ac:dyDescent="0.25">
      <c r="A46" s="51"/>
      <c r="B46" s="54"/>
      <c r="C46" s="54"/>
      <c r="D46" s="54"/>
      <c r="E46" s="54"/>
      <c r="F46" s="54"/>
      <c r="G46" s="54"/>
      <c r="H46" s="54"/>
      <c r="I46" s="54"/>
      <c r="J46" s="58"/>
      <c r="K46" s="49"/>
      <c r="L46" s="13" t="s">
        <v>12</v>
      </c>
      <c r="M46" s="7">
        <v>0</v>
      </c>
      <c r="N46" s="7">
        <v>0</v>
      </c>
      <c r="O46" s="7">
        <v>0</v>
      </c>
      <c r="P46" s="7"/>
      <c r="Q46" s="7">
        <f t="shared" si="1"/>
        <v>0</v>
      </c>
      <c r="R46" s="114">
        <v>0</v>
      </c>
      <c r="S46" s="7"/>
      <c r="T46" s="7">
        <f t="shared" si="2"/>
        <v>0</v>
      </c>
      <c r="U46" s="7">
        <v>0</v>
      </c>
      <c r="V46" s="7"/>
      <c r="W46" s="7">
        <f t="shared" si="4"/>
        <v>0</v>
      </c>
      <c r="X46" s="7">
        <v>0</v>
      </c>
    </row>
    <row r="47" spans="1:24" s="1" customFormat="1" ht="21.75" hidden="1" customHeight="1" outlineLevel="1" x14ac:dyDescent="0.25">
      <c r="A47" s="52"/>
      <c r="B47" s="55"/>
      <c r="C47" s="55"/>
      <c r="D47" s="55"/>
      <c r="E47" s="55"/>
      <c r="F47" s="55"/>
      <c r="G47" s="55"/>
      <c r="H47" s="55"/>
      <c r="I47" s="55"/>
      <c r="J47" s="59"/>
      <c r="K47" s="49"/>
      <c r="L47" s="13" t="s">
        <v>13</v>
      </c>
      <c r="M47" s="7">
        <v>0</v>
      </c>
      <c r="N47" s="7">
        <v>0</v>
      </c>
      <c r="O47" s="7">
        <v>0</v>
      </c>
      <c r="P47" s="7"/>
      <c r="Q47" s="7">
        <f t="shared" si="1"/>
        <v>0</v>
      </c>
      <c r="R47" s="114">
        <v>0</v>
      </c>
      <c r="S47" s="7"/>
      <c r="T47" s="7">
        <f t="shared" si="2"/>
        <v>0</v>
      </c>
      <c r="U47" s="7">
        <v>0</v>
      </c>
      <c r="V47" s="7"/>
      <c r="W47" s="7">
        <f t="shared" si="4"/>
        <v>0</v>
      </c>
      <c r="X47" s="7">
        <v>0</v>
      </c>
    </row>
    <row r="48" spans="1:24" ht="15.75" customHeight="1" collapsed="1" x14ac:dyDescent="0.25">
      <c r="A48" s="90" t="s">
        <v>16</v>
      </c>
      <c r="B48" s="90"/>
      <c r="C48" s="90"/>
      <c r="D48" s="90"/>
      <c r="E48" s="90"/>
      <c r="F48" s="90"/>
      <c r="G48" s="90"/>
      <c r="H48" s="90"/>
      <c r="I48" s="90"/>
      <c r="J48" s="90"/>
      <c r="K48" s="49" t="s">
        <v>0</v>
      </c>
      <c r="L48" s="10" t="s">
        <v>9</v>
      </c>
      <c r="M48" s="6">
        <v>571025.1</v>
      </c>
      <c r="N48" s="6">
        <v>835638.7</v>
      </c>
      <c r="O48" s="6">
        <f>SUM(O49:O50)</f>
        <v>1142756.7000000002</v>
      </c>
      <c r="P48" s="6">
        <f>SUM(P49:P50)</f>
        <v>505587</v>
      </c>
      <c r="Q48" s="7">
        <f t="shared" si="1"/>
        <v>103534</v>
      </c>
      <c r="R48" s="113">
        <f t="shared" ref="R48:X48" si="16">SUM(R49:R50)</f>
        <v>609121</v>
      </c>
      <c r="S48" s="6">
        <f>SUM(S49:S50)</f>
        <v>519768</v>
      </c>
      <c r="T48" s="7">
        <f t="shared" si="2"/>
        <v>200000</v>
      </c>
      <c r="U48" s="6">
        <f t="shared" si="16"/>
        <v>719768</v>
      </c>
      <c r="V48" s="6">
        <f t="shared" si="16"/>
        <v>519768</v>
      </c>
      <c r="W48" s="6">
        <f t="shared" si="16"/>
        <v>400000</v>
      </c>
      <c r="X48" s="6">
        <f t="shared" si="16"/>
        <v>919768</v>
      </c>
    </row>
    <row r="49" spans="1:28" ht="15.75" x14ac:dyDescent="0.25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49"/>
      <c r="L49" s="11" t="s">
        <v>10</v>
      </c>
      <c r="M49" s="6">
        <v>314836.09999999998</v>
      </c>
      <c r="N49" s="6">
        <v>635638.69999999995</v>
      </c>
      <c r="O49" s="6">
        <f>O53+O63+O69+O74+O84+O89+O104+O109+O114+O119+O124+O129+O134+O139</f>
        <v>1110535.1000000001</v>
      </c>
      <c r="P49" s="6">
        <f>P53+P63+P69+P74+P84+P89+P104+P109+P114+P119+P124+P129+P134+P139</f>
        <v>505587</v>
      </c>
      <c r="Q49" s="7">
        <f t="shared" si="1"/>
        <v>103534</v>
      </c>
      <c r="R49" s="113">
        <f>R53+R69+R74+R84+R89+R104+R109+R114+R119+R124+R129+R134+R139+R144+R154+R64+R149</f>
        <v>609121</v>
      </c>
      <c r="S49" s="6">
        <f>S53+S63+S69+S74+S84+S89+S104+S109+S114+S119+S124+S129+S134+S139</f>
        <v>519768</v>
      </c>
      <c r="T49" s="7">
        <f t="shared" si="2"/>
        <v>200000</v>
      </c>
      <c r="U49" s="6">
        <f>U53+U69+U74+U84+U89+U104+U109+U114+U119+U124+U129+U134+U139+U144+U154+U64+U149</f>
        <v>719768</v>
      </c>
      <c r="V49" s="6">
        <f>V53+V63+V69+V74+V84+V89+V104+V109+V114+V119+V124+V129+V134+V139+V154</f>
        <v>519768</v>
      </c>
      <c r="W49" s="7">
        <f t="shared" si="4"/>
        <v>400000</v>
      </c>
      <c r="X49" s="6">
        <f t="shared" ref="X49" si="17">X53+X69+X74+X84+X89+X104+X109+X114+X119+X124+X129+X134+X139+X144+X154</f>
        <v>919768</v>
      </c>
      <c r="AA49" s="20"/>
      <c r="AB49" s="21"/>
    </row>
    <row r="50" spans="1:28" ht="15.75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49"/>
      <c r="L50" s="11" t="s">
        <v>54</v>
      </c>
      <c r="M50" s="6">
        <v>256189</v>
      </c>
      <c r="N50" s="6">
        <v>200000</v>
      </c>
      <c r="O50" s="6">
        <v>32221.599999999999</v>
      </c>
      <c r="P50" s="6"/>
      <c r="Q50" s="7">
        <f t="shared" si="1"/>
        <v>0</v>
      </c>
      <c r="R50" s="113">
        <v>0</v>
      </c>
      <c r="S50" s="6"/>
      <c r="T50" s="7">
        <f t="shared" si="2"/>
        <v>0</v>
      </c>
      <c r="U50" s="6">
        <v>0</v>
      </c>
      <c r="V50" s="6"/>
      <c r="W50" s="7">
        <f t="shared" si="4"/>
        <v>0</v>
      </c>
      <c r="X50" s="6">
        <v>0</v>
      </c>
    </row>
    <row r="51" spans="1:28" ht="15.75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49"/>
      <c r="L51" s="11" t="s">
        <v>12</v>
      </c>
      <c r="M51" s="6">
        <v>0</v>
      </c>
      <c r="N51" s="6">
        <v>0</v>
      </c>
      <c r="O51" s="6">
        <v>0</v>
      </c>
      <c r="P51" s="6"/>
      <c r="Q51" s="7">
        <f t="shared" si="1"/>
        <v>0</v>
      </c>
      <c r="R51" s="113">
        <v>0</v>
      </c>
      <c r="S51" s="6"/>
      <c r="T51" s="7">
        <f t="shared" si="2"/>
        <v>0</v>
      </c>
      <c r="U51" s="6">
        <v>0</v>
      </c>
      <c r="V51" s="6"/>
      <c r="W51" s="7">
        <f t="shared" si="4"/>
        <v>0</v>
      </c>
      <c r="X51" s="6">
        <v>0</v>
      </c>
    </row>
    <row r="52" spans="1:28" ht="15.75" x14ac:dyDescent="0.25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49"/>
      <c r="L52" s="11" t="s">
        <v>13</v>
      </c>
      <c r="M52" s="6">
        <v>0</v>
      </c>
      <c r="N52" s="6">
        <v>0</v>
      </c>
      <c r="O52" s="6">
        <v>0</v>
      </c>
      <c r="P52" s="6"/>
      <c r="Q52" s="7">
        <f t="shared" si="1"/>
        <v>0</v>
      </c>
      <c r="R52" s="113">
        <v>0</v>
      </c>
      <c r="S52" s="6"/>
      <c r="T52" s="7">
        <f t="shared" si="2"/>
        <v>0</v>
      </c>
      <c r="U52" s="6">
        <v>0</v>
      </c>
      <c r="V52" s="6"/>
      <c r="W52" s="7">
        <f t="shared" si="4"/>
        <v>0</v>
      </c>
      <c r="X52" s="6">
        <v>0</v>
      </c>
    </row>
    <row r="53" spans="1:28" ht="15.75" customHeight="1" x14ac:dyDescent="0.25">
      <c r="A53" s="65" t="s">
        <v>74</v>
      </c>
      <c r="B53" s="53">
        <v>2006</v>
      </c>
      <c r="C53" s="53">
        <v>2017</v>
      </c>
      <c r="D53" s="53" t="s">
        <v>23</v>
      </c>
      <c r="E53" s="53" t="s">
        <v>26</v>
      </c>
      <c r="F53" s="53" t="s">
        <v>72</v>
      </c>
      <c r="G53" s="53" t="s">
        <v>15</v>
      </c>
      <c r="H53" s="56">
        <v>333847.24900000001</v>
      </c>
      <c r="I53" s="56">
        <v>80772.87</v>
      </c>
      <c r="J53" s="57">
        <v>0.8</v>
      </c>
      <c r="K53" s="49" t="s">
        <v>0</v>
      </c>
      <c r="L53" s="12" t="s">
        <v>9</v>
      </c>
      <c r="M53" s="7">
        <v>44477.9</v>
      </c>
      <c r="N53" s="7">
        <v>8479.1</v>
      </c>
      <c r="O53" s="7">
        <v>17041</v>
      </c>
      <c r="P53" s="7">
        <f>P54</f>
        <v>0</v>
      </c>
      <c r="Q53" s="7">
        <f t="shared" si="1"/>
        <v>0</v>
      </c>
      <c r="R53" s="114">
        <v>0</v>
      </c>
      <c r="S53" s="7"/>
      <c r="T53" s="7">
        <f t="shared" si="2"/>
        <v>0</v>
      </c>
      <c r="U53" s="7">
        <v>0</v>
      </c>
      <c r="V53" s="7"/>
      <c r="W53" s="7">
        <f t="shared" si="4"/>
        <v>0</v>
      </c>
      <c r="X53" s="7">
        <v>0</v>
      </c>
    </row>
    <row r="54" spans="1:28" ht="15.75" x14ac:dyDescent="0.25">
      <c r="A54" s="65"/>
      <c r="B54" s="54"/>
      <c r="C54" s="58"/>
      <c r="D54" s="54"/>
      <c r="E54" s="54"/>
      <c r="F54" s="54"/>
      <c r="G54" s="54"/>
      <c r="H54" s="54"/>
      <c r="I54" s="54"/>
      <c r="J54" s="54"/>
      <c r="K54" s="49"/>
      <c r="L54" s="13" t="s">
        <v>10</v>
      </c>
      <c r="M54" s="7">
        <v>44477.9</v>
      </c>
      <c r="N54" s="7">
        <v>8479.1</v>
      </c>
      <c r="O54" s="7">
        <v>17041</v>
      </c>
      <c r="P54" s="7"/>
      <c r="Q54" s="7">
        <f t="shared" si="1"/>
        <v>0</v>
      </c>
      <c r="R54" s="114">
        <v>0</v>
      </c>
      <c r="S54" s="7"/>
      <c r="T54" s="7">
        <f t="shared" si="2"/>
        <v>0</v>
      </c>
      <c r="U54" s="7">
        <v>0</v>
      </c>
      <c r="V54" s="7"/>
      <c r="W54" s="7">
        <f t="shared" si="4"/>
        <v>0</v>
      </c>
      <c r="X54" s="7">
        <v>0</v>
      </c>
    </row>
    <row r="55" spans="1:28" ht="15.75" x14ac:dyDescent="0.25">
      <c r="A55" s="65"/>
      <c r="B55" s="54"/>
      <c r="C55" s="58"/>
      <c r="D55" s="54"/>
      <c r="E55" s="54"/>
      <c r="F55" s="54"/>
      <c r="G55" s="54"/>
      <c r="H55" s="54"/>
      <c r="I55" s="54"/>
      <c r="J55" s="54"/>
      <c r="K55" s="49"/>
      <c r="L55" s="13" t="s">
        <v>11</v>
      </c>
      <c r="M55" s="7">
        <v>0</v>
      </c>
      <c r="N55" s="7">
        <v>0</v>
      </c>
      <c r="O55" s="7">
        <v>0</v>
      </c>
      <c r="P55" s="7"/>
      <c r="Q55" s="7">
        <f t="shared" si="1"/>
        <v>0</v>
      </c>
      <c r="R55" s="114">
        <v>0</v>
      </c>
      <c r="S55" s="7"/>
      <c r="T55" s="7">
        <f t="shared" si="2"/>
        <v>0</v>
      </c>
      <c r="U55" s="7">
        <v>0</v>
      </c>
      <c r="V55" s="7"/>
      <c r="W55" s="7">
        <f t="shared" si="4"/>
        <v>0</v>
      </c>
      <c r="X55" s="7">
        <v>0</v>
      </c>
    </row>
    <row r="56" spans="1:28" ht="15.75" x14ac:dyDescent="0.25">
      <c r="A56" s="65"/>
      <c r="B56" s="54"/>
      <c r="C56" s="58"/>
      <c r="D56" s="54"/>
      <c r="E56" s="54"/>
      <c r="F56" s="54"/>
      <c r="G56" s="54"/>
      <c r="H56" s="54"/>
      <c r="I56" s="54"/>
      <c r="J56" s="54"/>
      <c r="K56" s="49"/>
      <c r="L56" s="13" t="s">
        <v>12</v>
      </c>
      <c r="M56" s="7">
        <v>0</v>
      </c>
      <c r="N56" s="7">
        <v>0</v>
      </c>
      <c r="O56" s="7">
        <v>0</v>
      </c>
      <c r="P56" s="7"/>
      <c r="Q56" s="7">
        <f t="shared" si="1"/>
        <v>0</v>
      </c>
      <c r="R56" s="114">
        <v>0</v>
      </c>
      <c r="S56" s="7"/>
      <c r="T56" s="7">
        <f t="shared" si="2"/>
        <v>0</v>
      </c>
      <c r="U56" s="7">
        <v>0</v>
      </c>
      <c r="V56" s="7"/>
      <c r="W56" s="7">
        <f t="shared" si="4"/>
        <v>0</v>
      </c>
      <c r="X56" s="7">
        <v>0</v>
      </c>
    </row>
    <row r="57" spans="1:28" ht="51.75" customHeight="1" x14ac:dyDescent="0.25">
      <c r="A57" s="65"/>
      <c r="B57" s="55"/>
      <c r="C57" s="59"/>
      <c r="D57" s="55"/>
      <c r="E57" s="55"/>
      <c r="F57" s="55"/>
      <c r="G57" s="55"/>
      <c r="H57" s="55"/>
      <c r="I57" s="55"/>
      <c r="J57" s="55"/>
      <c r="K57" s="49"/>
      <c r="L57" s="13" t="s">
        <v>13</v>
      </c>
      <c r="M57" s="7">
        <v>0</v>
      </c>
      <c r="N57" s="7">
        <v>0</v>
      </c>
      <c r="O57" s="7">
        <v>0</v>
      </c>
      <c r="P57" s="7"/>
      <c r="Q57" s="7">
        <f t="shared" si="1"/>
        <v>0</v>
      </c>
      <c r="R57" s="114">
        <v>0</v>
      </c>
      <c r="S57" s="7"/>
      <c r="T57" s="7">
        <f t="shared" si="2"/>
        <v>0</v>
      </c>
      <c r="U57" s="7">
        <v>0</v>
      </c>
      <c r="V57" s="7"/>
      <c r="W57" s="7">
        <f t="shared" si="4"/>
        <v>0</v>
      </c>
      <c r="X57" s="7">
        <v>0</v>
      </c>
    </row>
    <row r="58" spans="1:28" ht="22.5" customHeight="1" x14ac:dyDescent="0.25">
      <c r="A58" s="65" t="s">
        <v>33</v>
      </c>
      <c r="B58" s="53">
        <v>2006</v>
      </c>
      <c r="C58" s="53">
        <v>2016</v>
      </c>
      <c r="D58" s="84" t="s">
        <v>120</v>
      </c>
      <c r="E58" s="84" t="s">
        <v>27</v>
      </c>
      <c r="F58" s="53" t="s">
        <v>17</v>
      </c>
      <c r="G58" s="53" t="s">
        <v>15</v>
      </c>
      <c r="H58" s="56">
        <v>457755.02</v>
      </c>
      <c r="I58" s="56">
        <v>67244.36</v>
      </c>
      <c r="J58" s="57">
        <v>0.85</v>
      </c>
      <c r="K58" s="49" t="s">
        <v>0</v>
      </c>
      <c r="L58" s="12" t="s">
        <v>9</v>
      </c>
      <c r="M58" s="7">
        <v>63159.5</v>
      </c>
      <c r="N58" s="7">
        <v>7621.9000000000015</v>
      </c>
      <c r="O58" s="7">
        <v>0</v>
      </c>
      <c r="P58" s="7">
        <f>P59</f>
        <v>0</v>
      </c>
      <c r="Q58" s="7">
        <f t="shared" si="1"/>
        <v>0</v>
      </c>
      <c r="R58" s="114">
        <v>0</v>
      </c>
      <c r="S58" s="7">
        <f t="shared" ref="S58" si="18">S59</f>
        <v>0</v>
      </c>
      <c r="T58" s="7">
        <f t="shared" si="2"/>
        <v>0</v>
      </c>
      <c r="U58" s="7">
        <v>0</v>
      </c>
      <c r="V58" s="7"/>
      <c r="W58" s="7">
        <f t="shared" si="4"/>
        <v>0</v>
      </c>
      <c r="X58" s="7">
        <v>0</v>
      </c>
    </row>
    <row r="59" spans="1:28" ht="22.5" customHeight="1" x14ac:dyDescent="0.25">
      <c r="A59" s="65"/>
      <c r="B59" s="54"/>
      <c r="C59" s="54"/>
      <c r="D59" s="85"/>
      <c r="E59" s="85"/>
      <c r="F59" s="54"/>
      <c r="G59" s="54"/>
      <c r="H59" s="54"/>
      <c r="I59" s="54"/>
      <c r="J59" s="54"/>
      <c r="K59" s="49"/>
      <c r="L59" s="13" t="s">
        <v>10</v>
      </c>
      <c r="M59" s="7">
        <v>63159.5</v>
      </c>
      <c r="N59" s="7">
        <v>7621.9000000000015</v>
      </c>
      <c r="O59" s="7">
        <v>0</v>
      </c>
      <c r="P59" s="7"/>
      <c r="Q59" s="7">
        <f t="shared" si="1"/>
        <v>0</v>
      </c>
      <c r="R59" s="114">
        <v>0</v>
      </c>
      <c r="S59" s="7"/>
      <c r="T59" s="7">
        <f t="shared" si="2"/>
        <v>0</v>
      </c>
      <c r="U59" s="7">
        <v>0</v>
      </c>
      <c r="V59" s="7"/>
      <c r="W59" s="7">
        <f t="shared" si="4"/>
        <v>0</v>
      </c>
      <c r="X59" s="7">
        <v>0</v>
      </c>
    </row>
    <row r="60" spans="1:28" ht="22.5" customHeight="1" x14ac:dyDescent="0.25">
      <c r="A60" s="65"/>
      <c r="B60" s="54"/>
      <c r="C60" s="54"/>
      <c r="D60" s="85"/>
      <c r="E60" s="85"/>
      <c r="F60" s="54"/>
      <c r="G60" s="54"/>
      <c r="H60" s="54"/>
      <c r="I60" s="54"/>
      <c r="J60" s="54"/>
      <c r="K60" s="49"/>
      <c r="L60" s="13" t="s">
        <v>11</v>
      </c>
      <c r="M60" s="7">
        <v>0</v>
      </c>
      <c r="N60" s="7">
        <v>0</v>
      </c>
      <c r="O60" s="7">
        <v>0</v>
      </c>
      <c r="P60" s="7"/>
      <c r="Q60" s="7">
        <f t="shared" si="1"/>
        <v>0</v>
      </c>
      <c r="R60" s="114">
        <v>0</v>
      </c>
      <c r="S60" s="7"/>
      <c r="T60" s="7">
        <f t="shared" si="2"/>
        <v>0</v>
      </c>
      <c r="U60" s="7">
        <v>0</v>
      </c>
      <c r="V60" s="7"/>
      <c r="W60" s="7">
        <f t="shared" si="4"/>
        <v>0</v>
      </c>
      <c r="X60" s="7">
        <v>0</v>
      </c>
    </row>
    <row r="61" spans="1:28" ht="22.5" customHeight="1" x14ac:dyDescent="0.25">
      <c r="A61" s="65"/>
      <c r="B61" s="54"/>
      <c r="C61" s="54"/>
      <c r="D61" s="85"/>
      <c r="E61" s="85"/>
      <c r="F61" s="54"/>
      <c r="G61" s="54"/>
      <c r="H61" s="54"/>
      <c r="I61" s="54"/>
      <c r="J61" s="54"/>
      <c r="K61" s="49"/>
      <c r="L61" s="13" t="s">
        <v>12</v>
      </c>
      <c r="M61" s="7">
        <v>0</v>
      </c>
      <c r="N61" s="7">
        <v>0</v>
      </c>
      <c r="O61" s="7">
        <v>0</v>
      </c>
      <c r="P61" s="7"/>
      <c r="Q61" s="7">
        <f t="shared" si="1"/>
        <v>0</v>
      </c>
      <c r="R61" s="114">
        <v>0</v>
      </c>
      <c r="S61" s="7"/>
      <c r="T61" s="7">
        <f t="shared" si="2"/>
        <v>0</v>
      </c>
      <c r="U61" s="7">
        <v>0</v>
      </c>
      <c r="V61" s="7"/>
      <c r="W61" s="7">
        <f t="shared" si="4"/>
        <v>0</v>
      </c>
      <c r="X61" s="7">
        <v>0</v>
      </c>
    </row>
    <row r="62" spans="1:28" ht="120" customHeight="1" x14ac:dyDescent="0.25">
      <c r="A62" s="65"/>
      <c r="B62" s="55"/>
      <c r="C62" s="55"/>
      <c r="D62" s="86"/>
      <c r="E62" s="86"/>
      <c r="F62" s="55"/>
      <c r="G62" s="55"/>
      <c r="H62" s="55"/>
      <c r="I62" s="55"/>
      <c r="J62" s="55"/>
      <c r="K62" s="49"/>
      <c r="L62" s="13" t="s">
        <v>13</v>
      </c>
      <c r="M62" s="7">
        <v>0</v>
      </c>
      <c r="N62" s="7">
        <v>0</v>
      </c>
      <c r="O62" s="7">
        <v>0</v>
      </c>
      <c r="P62" s="7"/>
      <c r="Q62" s="7">
        <f t="shared" si="1"/>
        <v>0</v>
      </c>
      <c r="R62" s="114">
        <v>0</v>
      </c>
      <c r="S62" s="7"/>
      <c r="T62" s="7">
        <f t="shared" si="2"/>
        <v>0</v>
      </c>
      <c r="U62" s="7">
        <v>0</v>
      </c>
      <c r="V62" s="7"/>
      <c r="W62" s="7">
        <f t="shared" si="4"/>
        <v>0</v>
      </c>
      <c r="X62" s="7">
        <v>0</v>
      </c>
    </row>
    <row r="63" spans="1:28" ht="15.75" hidden="1" customHeight="1" outlineLevel="1" x14ac:dyDescent="0.25">
      <c r="A63" s="65" t="s">
        <v>75</v>
      </c>
      <c r="B63" s="66">
        <v>2015</v>
      </c>
      <c r="C63" s="66">
        <v>2019</v>
      </c>
      <c r="D63" s="66" t="s">
        <v>64</v>
      </c>
      <c r="E63" s="66" t="s">
        <v>59</v>
      </c>
      <c r="F63" s="66" t="s">
        <v>17</v>
      </c>
      <c r="G63" s="66" t="s">
        <v>15</v>
      </c>
      <c r="H63" s="87">
        <v>5688747.9000000004</v>
      </c>
      <c r="I63" s="87">
        <v>5594057.0999999996</v>
      </c>
      <c r="J63" s="89">
        <v>0.02</v>
      </c>
      <c r="K63" s="49" t="s">
        <v>0</v>
      </c>
      <c r="L63" s="12" t="s">
        <v>9</v>
      </c>
      <c r="M63" s="7">
        <v>0</v>
      </c>
      <c r="N63" s="7">
        <v>0</v>
      </c>
      <c r="O63" s="7">
        <v>0</v>
      </c>
      <c r="P63" s="7"/>
      <c r="Q63" s="7">
        <f t="shared" si="1"/>
        <v>0</v>
      </c>
      <c r="R63" s="114">
        <f>R64</f>
        <v>0</v>
      </c>
      <c r="S63" s="7"/>
      <c r="T63" s="7">
        <f t="shared" si="2"/>
        <v>0</v>
      </c>
      <c r="U63" s="7">
        <f>U64</f>
        <v>0</v>
      </c>
      <c r="V63" s="7"/>
      <c r="W63" s="7">
        <f t="shared" si="4"/>
        <v>0</v>
      </c>
      <c r="X63" s="7">
        <v>0</v>
      </c>
    </row>
    <row r="64" spans="1:28" ht="15.75" hidden="1" outlineLevel="1" x14ac:dyDescent="0.25">
      <c r="A64" s="65"/>
      <c r="B64" s="67"/>
      <c r="C64" s="67"/>
      <c r="D64" s="67"/>
      <c r="E64" s="67"/>
      <c r="F64" s="67"/>
      <c r="G64" s="67"/>
      <c r="H64" s="88"/>
      <c r="I64" s="88"/>
      <c r="J64" s="67"/>
      <c r="K64" s="49"/>
      <c r="L64" s="13" t="s">
        <v>10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114">
        <f>P64+Q64</f>
        <v>0</v>
      </c>
      <c r="S64" s="7">
        <v>0</v>
      </c>
      <c r="T64" s="7">
        <v>0</v>
      </c>
      <c r="U64" s="7">
        <f>S64+T64</f>
        <v>0</v>
      </c>
      <c r="V64" s="7"/>
      <c r="W64" s="7">
        <f t="shared" si="4"/>
        <v>0</v>
      </c>
      <c r="X64" s="7">
        <v>0</v>
      </c>
    </row>
    <row r="65" spans="1:24" ht="15.75" hidden="1" outlineLevel="1" x14ac:dyDescent="0.25">
      <c r="A65" s="65"/>
      <c r="B65" s="67"/>
      <c r="C65" s="67"/>
      <c r="D65" s="67"/>
      <c r="E65" s="67"/>
      <c r="F65" s="67"/>
      <c r="G65" s="67"/>
      <c r="H65" s="88"/>
      <c r="I65" s="88"/>
      <c r="J65" s="67"/>
      <c r="K65" s="49"/>
      <c r="L65" s="13" t="s">
        <v>11</v>
      </c>
      <c r="M65" s="7">
        <v>0</v>
      </c>
      <c r="N65" s="7">
        <v>0</v>
      </c>
      <c r="O65" s="7">
        <v>0</v>
      </c>
      <c r="P65" s="7"/>
      <c r="Q65" s="7">
        <f t="shared" si="1"/>
        <v>0</v>
      </c>
      <c r="R65" s="114">
        <v>0</v>
      </c>
      <c r="S65" s="7"/>
      <c r="T65" s="7">
        <f t="shared" si="2"/>
        <v>0</v>
      </c>
      <c r="U65" s="7">
        <v>0</v>
      </c>
      <c r="V65" s="7"/>
      <c r="W65" s="7">
        <f t="shared" si="4"/>
        <v>0</v>
      </c>
      <c r="X65" s="7">
        <v>0</v>
      </c>
    </row>
    <row r="66" spans="1:24" ht="15.75" hidden="1" outlineLevel="1" x14ac:dyDescent="0.25">
      <c r="A66" s="65"/>
      <c r="B66" s="67"/>
      <c r="C66" s="67"/>
      <c r="D66" s="67"/>
      <c r="E66" s="67"/>
      <c r="F66" s="67"/>
      <c r="G66" s="67"/>
      <c r="H66" s="88"/>
      <c r="I66" s="88"/>
      <c r="J66" s="67"/>
      <c r="K66" s="49"/>
      <c r="L66" s="13" t="s">
        <v>12</v>
      </c>
      <c r="M66" s="7">
        <v>0</v>
      </c>
      <c r="N66" s="7">
        <v>0</v>
      </c>
      <c r="O66" s="7">
        <v>0</v>
      </c>
      <c r="P66" s="7"/>
      <c r="Q66" s="7">
        <f t="shared" si="1"/>
        <v>0</v>
      </c>
      <c r="R66" s="114">
        <v>0</v>
      </c>
      <c r="S66" s="7"/>
      <c r="T66" s="7">
        <f t="shared" si="2"/>
        <v>0</v>
      </c>
      <c r="U66" s="7">
        <v>0</v>
      </c>
      <c r="V66" s="7"/>
      <c r="W66" s="7">
        <f t="shared" si="4"/>
        <v>0</v>
      </c>
      <c r="X66" s="7">
        <v>0</v>
      </c>
    </row>
    <row r="67" spans="1:24" ht="17.25" hidden="1" customHeight="1" outlineLevel="1" x14ac:dyDescent="0.25">
      <c r="A67" s="65"/>
      <c r="B67" s="67"/>
      <c r="C67" s="67"/>
      <c r="D67" s="67"/>
      <c r="E67" s="67"/>
      <c r="F67" s="67"/>
      <c r="G67" s="67"/>
      <c r="H67" s="88"/>
      <c r="I67" s="88"/>
      <c r="J67" s="67"/>
      <c r="K67" s="49"/>
      <c r="L67" s="13" t="s">
        <v>13</v>
      </c>
      <c r="M67" s="7">
        <v>0</v>
      </c>
      <c r="N67" s="7">
        <v>0</v>
      </c>
      <c r="O67" s="7">
        <v>0</v>
      </c>
      <c r="P67" s="7"/>
      <c r="Q67" s="7">
        <f t="shared" si="1"/>
        <v>0</v>
      </c>
      <c r="R67" s="114">
        <v>0</v>
      </c>
      <c r="S67" s="7"/>
      <c r="T67" s="7">
        <f t="shared" si="2"/>
        <v>0</v>
      </c>
      <c r="U67" s="7">
        <v>0</v>
      </c>
      <c r="V67" s="7"/>
      <c r="W67" s="7">
        <f t="shared" si="4"/>
        <v>0</v>
      </c>
      <c r="X67" s="7">
        <v>0</v>
      </c>
    </row>
    <row r="68" spans="1:24" ht="15.75" customHeight="1" collapsed="1" x14ac:dyDescent="0.25">
      <c r="A68" s="65" t="s">
        <v>30</v>
      </c>
      <c r="B68" s="53">
        <v>2015</v>
      </c>
      <c r="C68" s="53">
        <v>2018</v>
      </c>
      <c r="D68" s="53" t="s">
        <v>31</v>
      </c>
      <c r="E68" s="53" t="s">
        <v>45</v>
      </c>
      <c r="F68" s="53" t="s">
        <v>17</v>
      </c>
      <c r="G68" s="53" t="s">
        <v>15</v>
      </c>
      <c r="H68" s="56">
        <v>900669.14</v>
      </c>
      <c r="I68" s="56">
        <v>900669.14</v>
      </c>
      <c r="J68" s="57">
        <v>0</v>
      </c>
      <c r="K68" s="49" t="s">
        <v>0</v>
      </c>
      <c r="L68" s="12" t="s">
        <v>9</v>
      </c>
      <c r="M68" s="7">
        <v>117126.7</v>
      </c>
      <c r="N68" s="7">
        <v>370399</v>
      </c>
      <c r="O68" s="7">
        <v>204975.2</v>
      </c>
      <c r="P68" s="7">
        <f>P69+P70</f>
        <v>181131.5</v>
      </c>
      <c r="Q68" s="7">
        <f t="shared" si="1"/>
        <v>-116728.2</v>
      </c>
      <c r="R68" s="114">
        <f>R69</f>
        <v>64403.3</v>
      </c>
      <c r="S68" s="7">
        <f>S69+S70</f>
        <v>0</v>
      </c>
      <c r="T68" s="7">
        <f t="shared" si="2"/>
        <v>0</v>
      </c>
      <c r="U68" s="7">
        <v>0</v>
      </c>
      <c r="V68" s="7">
        <f>V69+V70</f>
        <v>0</v>
      </c>
      <c r="W68" s="7">
        <f t="shared" si="4"/>
        <v>0</v>
      </c>
      <c r="X68" s="7">
        <v>0</v>
      </c>
    </row>
    <row r="69" spans="1:24" ht="15.75" x14ac:dyDescent="0.25">
      <c r="A69" s="65"/>
      <c r="B69" s="54"/>
      <c r="C69" s="54"/>
      <c r="D69" s="54"/>
      <c r="E69" s="54"/>
      <c r="F69" s="54"/>
      <c r="G69" s="54"/>
      <c r="H69" s="54"/>
      <c r="I69" s="54"/>
      <c r="J69" s="54"/>
      <c r="K69" s="49"/>
      <c r="L69" s="13" t="s">
        <v>10</v>
      </c>
      <c r="M69" s="7">
        <v>117126.7</v>
      </c>
      <c r="N69" s="7">
        <v>170399</v>
      </c>
      <c r="O69" s="7">
        <v>172753.6</v>
      </c>
      <c r="P69" s="7">
        <v>181131.5</v>
      </c>
      <c r="Q69" s="7">
        <f t="shared" si="1"/>
        <v>-116728.2</v>
      </c>
      <c r="R69" s="114">
        <f>181131.5-116728.2</f>
        <v>64403.3</v>
      </c>
      <c r="S69" s="7">
        <v>0</v>
      </c>
      <c r="T69" s="7">
        <f t="shared" si="2"/>
        <v>0</v>
      </c>
      <c r="U69" s="7">
        <v>0</v>
      </c>
      <c r="V69" s="7">
        <v>0</v>
      </c>
      <c r="W69" s="7">
        <f t="shared" si="4"/>
        <v>0</v>
      </c>
      <c r="X69" s="7">
        <v>0</v>
      </c>
    </row>
    <row r="70" spans="1:24" ht="15.75" x14ac:dyDescent="0.25">
      <c r="A70" s="65"/>
      <c r="B70" s="54"/>
      <c r="C70" s="54"/>
      <c r="D70" s="54"/>
      <c r="E70" s="54"/>
      <c r="F70" s="54"/>
      <c r="G70" s="54"/>
      <c r="H70" s="54"/>
      <c r="I70" s="54"/>
      <c r="J70" s="54"/>
      <c r="K70" s="49"/>
      <c r="L70" s="13" t="s">
        <v>11</v>
      </c>
      <c r="M70" s="7">
        <v>0</v>
      </c>
      <c r="N70" s="7">
        <v>200000</v>
      </c>
      <c r="O70" s="7">
        <v>32221.599999999999</v>
      </c>
      <c r="P70" s="7"/>
      <c r="Q70" s="7">
        <f t="shared" si="1"/>
        <v>0</v>
      </c>
      <c r="R70" s="114">
        <v>0</v>
      </c>
      <c r="S70" s="7"/>
      <c r="T70" s="7">
        <f t="shared" si="2"/>
        <v>0</v>
      </c>
      <c r="U70" s="7">
        <v>0</v>
      </c>
      <c r="V70" s="7"/>
      <c r="W70" s="7">
        <f t="shared" si="4"/>
        <v>0</v>
      </c>
      <c r="X70" s="7">
        <v>0</v>
      </c>
    </row>
    <row r="71" spans="1:24" ht="15.75" x14ac:dyDescent="0.25">
      <c r="A71" s="65"/>
      <c r="B71" s="54"/>
      <c r="C71" s="54"/>
      <c r="D71" s="54"/>
      <c r="E71" s="54"/>
      <c r="F71" s="54"/>
      <c r="G71" s="54"/>
      <c r="H71" s="54"/>
      <c r="I71" s="54"/>
      <c r="J71" s="54"/>
      <c r="K71" s="49"/>
      <c r="L71" s="13" t="s">
        <v>12</v>
      </c>
      <c r="M71" s="7">
        <v>0</v>
      </c>
      <c r="N71" s="7">
        <v>0</v>
      </c>
      <c r="O71" s="7">
        <v>0</v>
      </c>
      <c r="P71" s="7"/>
      <c r="Q71" s="7">
        <f t="shared" si="1"/>
        <v>0</v>
      </c>
      <c r="R71" s="114">
        <v>0</v>
      </c>
      <c r="S71" s="7"/>
      <c r="T71" s="7">
        <f t="shared" si="2"/>
        <v>0</v>
      </c>
      <c r="U71" s="7">
        <v>0</v>
      </c>
      <c r="V71" s="7"/>
      <c r="W71" s="7">
        <f t="shared" si="4"/>
        <v>0</v>
      </c>
      <c r="X71" s="7">
        <v>0</v>
      </c>
    </row>
    <row r="72" spans="1:24" ht="46.5" customHeight="1" x14ac:dyDescent="0.25">
      <c r="A72" s="65"/>
      <c r="B72" s="55"/>
      <c r="C72" s="55"/>
      <c r="D72" s="55"/>
      <c r="E72" s="55"/>
      <c r="F72" s="55"/>
      <c r="G72" s="55"/>
      <c r="H72" s="55"/>
      <c r="I72" s="55"/>
      <c r="J72" s="55"/>
      <c r="K72" s="49"/>
      <c r="L72" s="13" t="s">
        <v>13</v>
      </c>
      <c r="M72" s="7">
        <v>0</v>
      </c>
      <c r="N72" s="7">
        <v>0</v>
      </c>
      <c r="O72" s="7">
        <v>0</v>
      </c>
      <c r="P72" s="7"/>
      <c r="Q72" s="7">
        <f t="shared" si="1"/>
        <v>0</v>
      </c>
      <c r="R72" s="114">
        <v>0</v>
      </c>
      <c r="S72" s="7"/>
      <c r="T72" s="7">
        <f t="shared" si="2"/>
        <v>0</v>
      </c>
      <c r="U72" s="7">
        <v>0</v>
      </c>
      <c r="V72" s="7"/>
      <c r="W72" s="7">
        <f t="shared" si="4"/>
        <v>0</v>
      </c>
      <c r="X72" s="7">
        <v>0</v>
      </c>
    </row>
    <row r="73" spans="1:24" ht="15.75" customHeight="1" x14ac:dyDescent="0.25">
      <c r="A73" s="65" t="s">
        <v>25</v>
      </c>
      <c r="B73" s="53">
        <v>2015</v>
      </c>
      <c r="C73" s="53">
        <v>2019</v>
      </c>
      <c r="D73" s="53" t="s">
        <v>24</v>
      </c>
      <c r="E73" s="53" t="s">
        <v>44</v>
      </c>
      <c r="F73" s="53" t="s">
        <v>17</v>
      </c>
      <c r="G73" s="53" t="s">
        <v>15</v>
      </c>
      <c r="H73" s="56">
        <v>629482.28</v>
      </c>
      <c r="I73" s="56">
        <v>629482.28</v>
      </c>
      <c r="J73" s="57">
        <v>0</v>
      </c>
      <c r="K73" s="49" t="s">
        <v>0</v>
      </c>
      <c r="L73" s="12" t="s">
        <v>9</v>
      </c>
      <c r="M73" s="7">
        <v>148.60000000000036</v>
      </c>
      <c r="N73" s="7">
        <v>0</v>
      </c>
      <c r="O73" s="7">
        <v>120000</v>
      </c>
      <c r="P73" s="7">
        <f>P74</f>
        <v>110050.8</v>
      </c>
      <c r="Q73" s="7">
        <f t="shared" si="1"/>
        <v>0</v>
      </c>
      <c r="R73" s="114">
        <v>110050.8</v>
      </c>
      <c r="S73" s="7">
        <f t="shared" ref="S73" si="19">S74</f>
        <v>300000</v>
      </c>
      <c r="T73" s="7">
        <f t="shared" si="2"/>
        <v>0</v>
      </c>
      <c r="U73" s="7">
        <v>300000</v>
      </c>
      <c r="V73" s="7">
        <f t="shared" ref="V73" si="20">V74</f>
        <v>0</v>
      </c>
      <c r="W73" s="7">
        <f t="shared" si="4"/>
        <v>0</v>
      </c>
      <c r="X73" s="7">
        <v>0</v>
      </c>
    </row>
    <row r="74" spans="1:24" ht="15.75" x14ac:dyDescent="0.25">
      <c r="A74" s="65"/>
      <c r="B74" s="54"/>
      <c r="C74" s="54"/>
      <c r="D74" s="54"/>
      <c r="E74" s="54"/>
      <c r="F74" s="54"/>
      <c r="G74" s="54"/>
      <c r="H74" s="54"/>
      <c r="I74" s="54"/>
      <c r="J74" s="54"/>
      <c r="K74" s="49"/>
      <c r="L74" s="13" t="s">
        <v>10</v>
      </c>
      <c r="M74" s="7">
        <v>148.60000000000036</v>
      </c>
      <c r="N74" s="7">
        <v>0</v>
      </c>
      <c r="O74" s="7">
        <v>120000</v>
      </c>
      <c r="P74" s="7">
        <v>110050.8</v>
      </c>
      <c r="Q74" s="7">
        <f t="shared" si="1"/>
        <v>0</v>
      </c>
      <c r="R74" s="114">
        <v>110050.8</v>
      </c>
      <c r="S74" s="7">
        <v>300000</v>
      </c>
      <c r="T74" s="7">
        <f t="shared" si="2"/>
        <v>0</v>
      </c>
      <c r="U74" s="7">
        <v>300000</v>
      </c>
      <c r="V74" s="7">
        <v>0</v>
      </c>
      <c r="W74" s="7">
        <f t="shared" si="4"/>
        <v>0</v>
      </c>
      <c r="X74" s="7">
        <v>0</v>
      </c>
    </row>
    <row r="75" spans="1:24" ht="15.75" x14ac:dyDescent="0.25">
      <c r="A75" s="65"/>
      <c r="B75" s="54"/>
      <c r="C75" s="54"/>
      <c r="D75" s="54"/>
      <c r="E75" s="54"/>
      <c r="F75" s="54"/>
      <c r="G75" s="54"/>
      <c r="H75" s="54"/>
      <c r="I75" s="54"/>
      <c r="J75" s="54"/>
      <c r="K75" s="49"/>
      <c r="L75" s="13" t="s">
        <v>11</v>
      </c>
      <c r="M75" s="7">
        <v>0</v>
      </c>
      <c r="N75" s="7">
        <v>0</v>
      </c>
      <c r="O75" s="7">
        <v>0</v>
      </c>
      <c r="P75" s="7"/>
      <c r="Q75" s="7">
        <f t="shared" si="1"/>
        <v>0</v>
      </c>
      <c r="R75" s="114">
        <v>0</v>
      </c>
      <c r="S75" s="7"/>
      <c r="T75" s="7">
        <f t="shared" si="2"/>
        <v>0</v>
      </c>
      <c r="U75" s="7">
        <v>0</v>
      </c>
      <c r="V75" s="7"/>
      <c r="W75" s="7">
        <f t="shared" si="4"/>
        <v>0</v>
      </c>
      <c r="X75" s="7">
        <v>0</v>
      </c>
    </row>
    <row r="76" spans="1:24" ht="15.75" x14ac:dyDescent="0.25">
      <c r="A76" s="65"/>
      <c r="B76" s="54"/>
      <c r="C76" s="54"/>
      <c r="D76" s="54"/>
      <c r="E76" s="54"/>
      <c r="F76" s="54"/>
      <c r="G76" s="54"/>
      <c r="H76" s="54"/>
      <c r="I76" s="54"/>
      <c r="J76" s="54"/>
      <c r="K76" s="49"/>
      <c r="L76" s="13" t="s">
        <v>12</v>
      </c>
      <c r="M76" s="7">
        <v>0</v>
      </c>
      <c r="N76" s="7">
        <v>0</v>
      </c>
      <c r="O76" s="7">
        <v>0</v>
      </c>
      <c r="P76" s="7"/>
      <c r="Q76" s="7">
        <f t="shared" si="1"/>
        <v>0</v>
      </c>
      <c r="R76" s="114">
        <v>0</v>
      </c>
      <c r="S76" s="7"/>
      <c r="T76" s="7">
        <f t="shared" si="2"/>
        <v>0</v>
      </c>
      <c r="U76" s="7">
        <v>0</v>
      </c>
      <c r="V76" s="7"/>
      <c r="W76" s="7">
        <f t="shared" si="4"/>
        <v>0</v>
      </c>
      <c r="X76" s="7">
        <v>0</v>
      </c>
    </row>
    <row r="77" spans="1:24" ht="76.5" customHeight="1" x14ac:dyDescent="0.25">
      <c r="A77" s="65"/>
      <c r="B77" s="55"/>
      <c r="C77" s="55"/>
      <c r="D77" s="55"/>
      <c r="E77" s="55"/>
      <c r="F77" s="55"/>
      <c r="G77" s="55"/>
      <c r="H77" s="55"/>
      <c r="I77" s="55"/>
      <c r="J77" s="55"/>
      <c r="K77" s="49"/>
      <c r="L77" s="13" t="s">
        <v>13</v>
      </c>
      <c r="M77" s="7">
        <v>0</v>
      </c>
      <c r="N77" s="7">
        <v>0</v>
      </c>
      <c r="O77" s="7">
        <v>0</v>
      </c>
      <c r="P77" s="7"/>
      <c r="Q77" s="7">
        <f t="shared" si="1"/>
        <v>0</v>
      </c>
      <c r="R77" s="114">
        <v>0</v>
      </c>
      <c r="S77" s="7"/>
      <c r="T77" s="7">
        <f t="shared" si="2"/>
        <v>0</v>
      </c>
      <c r="U77" s="7">
        <v>0</v>
      </c>
      <c r="V77" s="7"/>
      <c r="W77" s="7">
        <f t="shared" si="4"/>
        <v>0</v>
      </c>
      <c r="X77" s="7">
        <v>0</v>
      </c>
    </row>
    <row r="78" spans="1:24" ht="15.75" x14ac:dyDescent="0.25">
      <c r="A78" s="65" t="s">
        <v>35</v>
      </c>
      <c r="B78" s="53">
        <v>2015</v>
      </c>
      <c r="C78" s="53">
        <v>2016</v>
      </c>
      <c r="D78" s="66" t="s">
        <v>21</v>
      </c>
      <c r="E78" s="66" t="s">
        <v>21</v>
      </c>
      <c r="F78" s="53" t="s">
        <v>80</v>
      </c>
      <c r="G78" s="53" t="s">
        <v>15</v>
      </c>
      <c r="H78" s="66" t="s">
        <v>21</v>
      </c>
      <c r="I78" s="66" t="s">
        <v>21</v>
      </c>
      <c r="J78" s="57">
        <v>0</v>
      </c>
      <c r="K78" s="49" t="s">
        <v>0</v>
      </c>
      <c r="L78" s="12" t="s">
        <v>9</v>
      </c>
      <c r="M78" s="7">
        <v>256189</v>
      </c>
      <c r="N78" s="7">
        <v>0</v>
      </c>
      <c r="O78" s="7">
        <v>0</v>
      </c>
      <c r="P78" s="7"/>
      <c r="Q78" s="7">
        <f t="shared" ref="Q78:Q141" si="21">R78-P78</f>
        <v>0</v>
      </c>
      <c r="R78" s="114">
        <v>0</v>
      </c>
      <c r="S78" s="7"/>
      <c r="T78" s="7">
        <f t="shared" ref="T78:T141" si="22">U78-S78</f>
        <v>0</v>
      </c>
      <c r="U78" s="7">
        <v>0</v>
      </c>
      <c r="V78" s="7"/>
      <c r="W78" s="7">
        <f t="shared" ref="W78:W141" si="23">X78-V78</f>
        <v>0</v>
      </c>
      <c r="X78" s="7">
        <v>0</v>
      </c>
    </row>
    <row r="79" spans="1:24" ht="15.75" x14ac:dyDescent="0.25">
      <c r="A79" s="65"/>
      <c r="B79" s="54"/>
      <c r="C79" s="54"/>
      <c r="D79" s="67"/>
      <c r="E79" s="67"/>
      <c r="F79" s="54"/>
      <c r="G79" s="54"/>
      <c r="H79" s="67"/>
      <c r="I79" s="67"/>
      <c r="J79" s="54"/>
      <c r="K79" s="49"/>
      <c r="L79" s="13" t="s">
        <v>10</v>
      </c>
      <c r="M79" s="7">
        <v>0</v>
      </c>
      <c r="N79" s="7">
        <v>0</v>
      </c>
      <c r="O79" s="7">
        <v>0</v>
      </c>
      <c r="P79" s="7"/>
      <c r="Q79" s="7">
        <f t="shared" si="21"/>
        <v>0</v>
      </c>
      <c r="R79" s="114">
        <v>0</v>
      </c>
      <c r="S79" s="7"/>
      <c r="T79" s="7">
        <f t="shared" si="22"/>
        <v>0</v>
      </c>
      <c r="U79" s="7">
        <v>0</v>
      </c>
      <c r="V79" s="7"/>
      <c r="W79" s="7">
        <f t="shared" si="23"/>
        <v>0</v>
      </c>
      <c r="X79" s="7">
        <v>0</v>
      </c>
    </row>
    <row r="80" spans="1:24" ht="15.75" x14ac:dyDescent="0.25">
      <c r="A80" s="65"/>
      <c r="B80" s="54"/>
      <c r="C80" s="54"/>
      <c r="D80" s="67"/>
      <c r="E80" s="67"/>
      <c r="F80" s="54"/>
      <c r="G80" s="54"/>
      <c r="H80" s="67"/>
      <c r="I80" s="67"/>
      <c r="J80" s="54"/>
      <c r="K80" s="49"/>
      <c r="L80" s="13" t="s">
        <v>54</v>
      </c>
      <c r="M80" s="7">
        <v>256189</v>
      </c>
      <c r="N80" s="7">
        <v>0</v>
      </c>
      <c r="O80" s="7">
        <v>0</v>
      </c>
      <c r="P80" s="7"/>
      <c r="Q80" s="7">
        <f t="shared" si="21"/>
        <v>0</v>
      </c>
      <c r="R80" s="114">
        <v>0</v>
      </c>
      <c r="S80" s="7"/>
      <c r="T80" s="7">
        <f t="shared" si="22"/>
        <v>0</v>
      </c>
      <c r="U80" s="7">
        <v>0</v>
      </c>
      <c r="V80" s="7"/>
      <c r="W80" s="7">
        <f t="shared" si="23"/>
        <v>0</v>
      </c>
      <c r="X80" s="7">
        <v>0</v>
      </c>
    </row>
    <row r="81" spans="1:24" ht="15.75" x14ac:dyDescent="0.25">
      <c r="A81" s="65"/>
      <c r="B81" s="54"/>
      <c r="C81" s="54"/>
      <c r="D81" s="67"/>
      <c r="E81" s="67"/>
      <c r="F81" s="54"/>
      <c r="G81" s="54"/>
      <c r="H81" s="67"/>
      <c r="I81" s="67"/>
      <c r="J81" s="54"/>
      <c r="K81" s="49"/>
      <c r="L81" s="13" t="s">
        <v>12</v>
      </c>
      <c r="M81" s="7">
        <v>0</v>
      </c>
      <c r="N81" s="7">
        <v>0</v>
      </c>
      <c r="O81" s="7">
        <v>0</v>
      </c>
      <c r="P81" s="7"/>
      <c r="Q81" s="7">
        <f t="shared" si="21"/>
        <v>0</v>
      </c>
      <c r="R81" s="114">
        <v>0</v>
      </c>
      <c r="S81" s="7"/>
      <c r="T81" s="7">
        <f t="shared" si="22"/>
        <v>0</v>
      </c>
      <c r="U81" s="7">
        <v>0</v>
      </c>
      <c r="V81" s="7"/>
      <c r="W81" s="7">
        <f t="shared" si="23"/>
        <v>0</v>
      </c>
      <c r="X81" s="7">
        <v>0</v>
      </c>
    </row>
    <row r="82" spans="1:24" ht="29.25" customHeight="1" x14ac:dyDescent="0.25">
      <c r="A82" s="65"/>
      <c r="B82" s="55"/>
      <c r="C82" s="55"/>
      <c r="D82" s="67"/>
      <c r="E82" s="67"/>
      <c r="F82" s="55"/>
      <c r="G82" s="55"/>
      <c r="H82" s="67"/>
      <c r="I82" s="67"/>
      <c r="J82" s="55"/>
      <c r="K82" s="49"/>
      <c r="L82" s="13" t="s">
        <v>13</v>
      </c>
      <c r="M82" s="7">
        <v>0</v>
      </c>
      <c r="N82" s="7">
        <v>0</v>
      </c>
      <c r="O82" s="7">
        <v>0</v>
      </c>
      <c r="P82" s="7"/>
      <c r="Q82" s="7">
        <f t="shared" si="21"/>
        <v>0</v>
      </c>
      <c r="R82" s="114">
        <v>0</v>
      </c>
      <c r="S82" s="7"/>
      <c r="T82" s="7">
        <f t="shared" si="22"/>
        <v>0</v>
      </c>
      <c r="U82" s="7">
        <v>0</v>
      </c>
      <c r="V82" s="7"/>
      <c r="W82" s="7">
        <f t="shared" si="23"/>
        <v>0</v>
      </c>
      <c r="X82" s="7">
        <v>0</v>
      </c>
    </row>
    <row r="83" spans="1:24" ht="25.5" customHeight="1" x14ac:dyDescent="0.25">
      <c r="A83" s="65" t="s">
        <v>36</v>
      </c>
      <c r="B83" s="53" t="s">
        <v>21</v>
      </c>
      <c r="C83" s="53" t="s">
        <v>21</v>
      </c>
      <c r="D83" s="66" t="s">
        <v>21</v>
      </c>
      <c r="E83" s="68" t="s">
        <v>21</v>
      </c>
      <c r="F83" s="66" t="s">
        <v>37</v>
      </c>
      <c r="G83" s="53" t="s">
        <v>15</v>
      </c>
      <c r="H83" s="66" t="s">
        <v>21</v>
      </c>
      <c r="I83" s="66" t="s">
        <v>21</v>
      </c>
      <c r="J83" s="57">
        <v>0</v>
      </c>
      <c r="K83" s="49" t="s">
        <v>0</v>
      </c>
      <c r="L83" s="12" t="s">
        <v>9</v>
      </c>
      <c r="M83" s="7">
        <v>19923.400000000001</v>
      </c>
      <c r="N83" s="7">
        <v>5431.2</v>
      </c>
      <c r="O83" s="7">
        <f>O84</f>
        <v>16567.5</v>
      </c>
      <c r="P83" s="7">
        <f>P84</f>
        <v>5000</v>
      </c>
      <c r="Q83" s="7">
        <f t="shared" si="21"/>
        <v>78549.8</v>
      </c>
      <c r="R83" s="114">
        <f>R84</f>
        <v>83549.8</v>
      </c>
      <c r="S83" s="7">
        <f>S84</f>
        <v>5000</v>
      </c>
      <c r="T83" s="7">
        <f t="shared" si="22"/>
        <v>15000</v>
      </c>
      <c r="U83" s="7">
        <f>U84</f>
        <v>20000</v>
      </c>
      <c r="V83" s="7">
        <f>V84</f>
        <v>0</v>
      </c>
      <c r="W83" s="7">
        <f t="shared" si="23"/>
        <v>15000</v>
      </c>
      <c r="X83" s="7">
        <f>X84</f>
        <v>15000</v>
      </c>
    </row>
    <row r="84" spans="1:24" ht="15" customHeight="1" x14ac:dyDescent="0.25">
      <c r="A84" s="65"/>
      <c r="B84" s="54"/>
      <c r="C84" s="58"/>
      <c r="D84" s="67"/>
      <c r="E84" s="69"/>
      <c r="F84" s="66"/>
      <c r="G84" s="54"/>
      <c r="H84" s="67"/>
      <c r="I84" s="67"/>
      <c r="J84" s="54"/>
      <c r="K84" s="49"/>
      <c r="L84" s="13" t="s">
        <v>10</v>
      </c>
      <c r="M84" s="7">
        <v>19923.400000000001</v>
      </c>
      <c r="N84" s="7">
        <v>5431.2</v>
      </c>
      <c r="O84" s="7">
        <f>5000+11567.5</f>
        <v>16567.5</v>
      </c>
      <c r="P84" s="7">
        <v>5000</v>
      </c>
      <c r="Q84" s="7">
        <f t="shared" si="21"/>
        <v>78549.8</v>
      </c>
      <c r="R84" s="114">
        <f>5000+15000+63549.8</f>
        <v>83549.8</v>
      </c>
      <c r="S84" s="7">
        <v>5000</v>
      </c>
      <c r="T84" s="7">
        <f t="shared" si="22"/>
        <v>15000</v>
      </c>
      <c r="U84" s="7">
        <f>5000+15000</f>
        <v>20000</v>
      </c>
      <c r="V84" s="7">
        <v>0</v>
      </c>
      <c r="W84" s="7">
        <f t="shared" si="23"/>
        <v>15000</v>
      </c>
      <c r="X84" s="7">
        <v>15000</v>
      </c>
    </row>
    <row r="85" spans="1:24" ht="15" customHeight="1" x14ac:dyDescent="0.25">
      <c r="A85" s="65"/>
      <c r="B85" s="54"/>
      <c r="C85" s="58"/>
      <c r="D85" s="67"/>
      <c r="E85" s="69"/>
      <c r="F85" s="66"/>
      <c r="G85" s="54"/>
      <c r="H85" s="67"/>
      <c r="I85" s="67"/>
      <c r="J85" s="54"/>
      <c r="K85" s="49"/>
      <c r="L85" s="13" t="s">
        <v>11</v>
      </c>
      <c r="M85" s="7">
        <v>0</v>
      </c>
      <c r="N85" s="7">
        <v>0</v>
      </c>
      <c r="O85" s="7">
        <v>0</v>
      </c>
      <c r="P85" s="7"/>
      <c r="Q85" s="7">
        <f t="shared" si="21"/>
        <v>0</v>
      </c>
      <c r="R85" s="114">
        <v>0</v>
      </c>
      <c r="S85" s="7"/>
      <c r="T85" s="7">
        <f t="shared" si="22"/>
        <v>0</v>
      </c>
      <c r="U85" s="7">
        <v>0</v>
      </c>
      <c r="V85" s="7"/>
      <c r="W85" s="7">
        <f t="shared" si="23"/>
        <v>0</v>
      </c>
      <c r="X85" s="7">
        <v>0</v>
      </c>
    </row>
    <row r="86" spans="1:24" ht="15" customHeight="1" x14ac:dyDescent="0.25">
      <c r="A86" s="65"/>
      <c r="B86" s="54"/>
      <c r="C86" s="58"/>
      <c r="D86" s="67"/>
      <c r="E86" s="69"/>
      <c r="F86" s="66"/>
      <c r="G86" s="54"/>
      <c r="H86" s="67"/>
      <c r="I86" s="67"/>
      <c r="J86" s="54"/>
      <c r="K86" s="49"/>
      <c r="L86" s="13" t="s">
        <v>12</v>
      </c>
      <c r="M86" s="7">
        <v>0</v>
      </c>
      <c r="N86" s="7">
        <v>0</v>
      </c>
      <c r="O86" s="7">
        <v>0</v>
      </c>
      <c r="P86" s="7"/>
      <c r="Q86" s="7">
        <f t="shared" si="21"/>
        <v>0</v>
      </c>
      <c r="R86" s="114">
        <v>0</v>
      </c>
      <c r="S86" s="7"/>
      <c r="T86" s="7">
        <f t="shared" si="22"/>
        <v>0</v>
      </c>
      <c r="U86" s="7">
        <v>0</v>
      </c>
      <c r="V86" s="7"/>
      <c r="W86" s="7">
        <f t="shared" si="23"/>
        <v>0</v>
      </c>
      <c r="X86" s="7">
        <v>0</v>
      </c>
    </row>
    <row r="87" spans="1:24" ht="36.75" customHeight="1" x14ac:dyDescent="0.25">
      <c r="A87" s="65"/>
      <c r="B87" s="55"/>
      <c r="C87" s="59"/>
      <c r="D87" s="67"/>
      <c r="E87" s="70"/>
      <c r="F87" s="66"/>
      <c r="G87" s="55"/>
      <c r="H87" s="67"/>
      <c r="I87" s="67"/>
      <c r="J87" s="55"/>
      <c r="K87" s="49"/>
      <c r="L87" s="13" t="s">
        <v>13</v>
      </c>
      <c r="M87" s="7">
        <v>0</v>
      </c>
      <c r="N87" s="7">
        <v>0</v>
      </c>
      <c r="O87" s="7">
        <v>0</v>
      </c>
      <c r="P87" s="7"/>
      <c r="Q87" s="7">
        <f t="shared" si="21"/>
        <v>0</v>
      </c>
      <c r="R87" s="114">
        <v>0</v>
      </c>
      <c r="S87" s="7"/>
      <c r="T87" s="7">
        <f t="shared" si="22"/>
        <v>0</v>
      </c>
      <c r="U87" s="7">
        <v>0</v>
      </c>
      <c r="V87" s="7"/>
      <c r="W87" s="7">
        <f t="shared" si="23"/>
        <v>0</v>
      </c>
      <c r="X87" s="7">
        <v>0</v>
      </c>
    </row>
    <row r="88" spans="1:24" ht="19.5" customHeight="1" x14ac:dyDescent="0.25">
      <c r="A88" s="65" t="s">
        <v>83</v>
      </c>
      <c r="B88" s="53">
        <v>2012</v>
      </c>
      <c r="C88" s="53">
        <v>2017</v>
      </c>
      <c r="D88" s="66" t="s">
        <v>21</v>
      </c>
      <c r="E88" s="66" t="s">
        <v>21</v>
      </c>
      <c r="F88" s="53" t="s">
        <v>82</v>
      </c>
      <c r="G88" s="53" t="s">
        <v>15</v>
      </c>
      <c r="H88" s="66" t="s">
        <v>21</v>
      </c>
      <c r="I88" s="66" t="s">
        <v>21</v>
      </c>
      <c r="J88" s="57">
        <v>0</v>
      </c>
      <c r="K88" s="49" t="s">
        <v>0</v>
      </c>
      <c r="L88" s="12" t="s">
        <v>9</v>
      </c>
      <c r="M88" s="7">
        <v>0</v>
      </c>
      <c r="N88" s="7">
        <v>635.1</v>
      </c>
      <c r="O88" s="7">
        <v>84871.4</v>
      </c>
      <c r="P88" s="7"/>
      <c r="Q88" s="7">
        <f t="shared" si="21"/>
        <v>0</v>
      </c>
      <c r="R88" s="114">
        <v>0</v>
      </c>
      <c r="S88" s="7"/>
      <c r="T88" s="7">
        <f t="shared" si="22"/>
        <v>0</v>
      </c>
      <c r="U88" s="7">
        <v>0</v>
      </c>
      <c r="V88" s="7"/>
      <c r="W88" s="7">
        <f t="shared" si="23"/>
        <v>0</v>
      </c>
      <c r="X88" s="7">
        <v>0</v>
      </c>
    </row>
    <row r="89" spans="1:24" ht="23.25" customHeight="1" x14ac:dyDescent="0.25">
      <c r="A89" s="65"/>
      <c r="B89" s="54"/>
      <c r="C89" s="54"/>
      <c r="D89" s="67"/>
      <c r="E89" s="67"/>
      <c r="F89" s="54"/>
      <c r="G89" s="54"/>
      <c r="H89" s="67"/>
      <c r="I89" s="67"/>
      <c r="J89" s="54"/>
      <c r="K89" s="49"/>
      <c r="L89" s="13" t="s">
        <v>10</v>
      </c>
      <c r="M89" s="7">
        <v>0</v>
      </c>
      <c r="N89" s="7">
        <v>635.1</v>
      </c>
      <c r="O89" s="7">
        <v>84871.4</v>
      </c>
      <c r="P89" s="7"/>
      <c r="Q89" s="7">
        <f t="shared" si="21"/>
        <v>0</v>
      </c>
      <c r="R89" s="114">
        <v>0</v>
      </c>
      <c r="S89" s="7"/>
      <c r="T89" s="7">
        <f t="shared" si="22"/>
        <v>0</v>
      </c>
      <c r="U89" s="7">
        <v>0</v>
      </c>
      <c r="V89" s="7"/>
      <c r="W89" s="7">
        <f t="shared" si="23"/>
        <v>0</v>
      </c>
      <c r="X89" s="7">
        <v>0</v>
      </c>
    </row>
    <row r="90" spans="1:24" ht="21" customHeight="1" x14ac:dyDescent="0.25">
      <c r="A90" s="65"/>
      <c r="B90" s="54"/>
      <c r="C90" s="54"/>
      <c r="D90" s="67"/>
      <c r="E90" s="67"/>
      <c r="F90" s="54"/>
      <c r="G90" s="54"/>
      <c r="H90" s="67"/>
      <c r="I90" s="67"/>
      <c r="J90" s="54"/>
      <c r="K90" s="49"/>
      <c r="L90" s="13" t="s">
        <v>11</v>
      </c>
      <c r="M90" s="7">
        <v>0</v>
      </c>
      <c r="N90" s="7">
        <v>0</v>
      </c>
      <c r="O90" s="7">
        <v>0</v>
      </c>
      <c r="P90" s="7"/>
      <c r="Q90" s="7">
        <f t="shared" si="21"/>
        <v>0</v>
      </c>
      <c r="R90" s="114">
        <v>0</v>
      </c>
      <c r="S90" s="7"/>
      <c r="T90" s="7">
        <f t="shared" si="22"/>
        <v>0</v>
      </c>
      <c r="U90" s="7">
        <v>0</v>
      </c>
      <c r="V90" s="7"/>
      <c r="W90" s="7">
        <f t="shared" si="23"/>
        <v>0</v>
      </c>
      <c r="X90" s="7">
        <v>0</v>
      </c>
    </row>
    <row r="91" spans="1:24" ht="21" customHeight="1" x14ac:dyDescent="0.25">
      <c r="A91" s="65"/>
      <c r="B91" s="54"/>
      <c r="C91" s="54"/>
      <c r="D91" s="67"/>
      <c r="E91" s="67"/>
      <c r="F91" s="54"/>
      <c r="G91" s="54"/>
      <c r="H91" s="67"/>
      <c r="I91" s="67"/>
      <c r="J91" s="54"/>
      <c r="K91" s="49"/>
      <c r="L91" s="13" t="s">
        <v>12</v>
      </c>
      <c r="M91" s="7">
        <v>0</v>
      </c>
      <c r="N91" s="7">
        <v>0</v>
      </c>
      <c r="O91" s="7">
        <v>0</v>
      </c>
      <c r="P91" s="7"/>
      <c r="Q91" s="7">
        <f t="shared" si="21"/>
        <v>0</v>
      </c>
      <c r="R91" s="114">
        <v>0</v>
      </c>
      <c r="S91" s="7"/>
      <c r="T91" s="7">
        <f t="shared" si="22"/>
        <v>0</v>
      </c>
      <c r="U91" s="7">
        <v>0</v>
      </c>
      <c r="V91" s="7"/>
      <c r="W91" s="7">
        <f t="shared" si="23"/>
        <v>0</v>
      </c>
      <c r="X91" s="7">
        <v>0</v>
      </c>
    </row>
    <row r="92" spans="1:24" ht="22.5" customHeight="1" x14ac:dyDescent="0.25">
      <c r="A92" s="65"/>
      <c r="B92" s="55"/>
      <c r="C92" s="55"/>
      <c r="D92" s="67"/>
      <c r="E92" s="67"/>
      <c r="F92" s="55"/>
      <c r="G92" s="55"/>
      <c r="H92" s="67"/>
      <c r="I92" s="67"/>
      <c r="J92" s="55"/>
      <c r="K92" s="49"/>
      <c r="L92" s="13" t="s">
        <v>13</v>
      </c>
      <c r="M92" s="7">
        <v>0</v>
      </c>
      <c r="N92" s="7">
        <v>0</v>
      </c>
      <c r="O92" s="7">
        <v>0</v>
      </c>
      <c r="P92" s="7"/>
      <c r="Q92" s="7">
        <f t="shared" si="21"/>
        <v>0</v>
      </c>
      <c r="R92" s="114">
        <v>0</v>
      </c>
      <c r="S92" s="7"/>
      <c r="T92" s="7">
        <f t="shared" si="22"/>
        <v>0</v>
      </c>
      <c r="U92" s="7">
        <v>0</v>
      </c>
      <c r="V92" s="7"/>
      <c r="W92" s="7">
        <f t="shared" si="23"/>
        <v>0</v>
      </c>
      <c r="X92" s="7">
        <v>0</v>
      </c>
    </row>
    <row r="93" spans="1:24" ht="22.5" customHeight="1" x14ac:dyDescent="0.25">
      <c r="A93" s="65" t="s">
        <v>68</v>
      </c>
      <c r="B93" s="66" t="s">
        <v>21</v>
      </c>
      <c r="C93" s="66" t="s">
        <v>21</v>
      </c>
      <c r="D93" s="66" t="s">
        <v>21</v>
      </c>
      <c r="E93" s="66" t="s">
        <v>21</v>
      </c>
      <c r="F93" s="53" t="s">
        <v>17</v>
      </c>
      <c r="G93" s="53" t="s">
        <v>15</v>
      </c>
      <c r="H93" s="66" t="s">
        <v>21</v>
      </c>
      <c r="I93" s="66" t="s">
        <v>21</v>
      </c>
      <c r="J93" s="57">
        <v>1</v>
      </c>
      <c r="K93" s="49" t="s">
        <v>0</v>
      </c>
      <c r="L93" s="12" t="s">
        <v>9</v>
      </c>
      <c r="M93" s="7">
        <v>0</v>
      </c>
      <c r="N93" s="7">
        <v>1557.1</v>
      </c>
      <c r="O93" s="7">
        <v>0</v>
      </c>
      <c r="P93" s="7"/>
      <c r="Q93" s="7">
        <f t="shared" si="21"/>
        <v>0</v>
      </c>
      <c r="R93" s="114">
        <v>0</v>
      </c>
      <c r="S93" s="7"/>
      <c r="T93" s="7">
        <f t="shared" si="22"/>
        <v>0</v>
      </c>
      <c r="U93" s="7">
        <v>0</v>
      </c>
      <c r="V93" s="7"/>
      <c r="W93" s="7">
        <f t="shared" si="23"/>
        <v>0</v>
      </c>
      <c r="X93" s="7">
        <v>0</v>
      </c>
    </row>
    <row r="94" spans="1:24" ht="22.5" customHeight="1" x14ac:dyDescent="0.25">
      <c r="A94" s="65"/>
      <c r="B94" s="67"/>
      <c r="C94" s="67"/>
      <c r="D94" s="67"/>
      <c r="E94" s="67"/>
      <c r="F94" s="54"/>
      <c r="G94" s="54"/>
      <c r="H94" s="67"/>
      <c r="I94" s="67"/>
      <c r="J94" s="54"/>
      <c r="K94" s="49"/>
      <c r="L94" s="13" t="s">
        <v>10</v>
      </c>
      <c r="M94" s="7">
        <v>0</v>
      </c>
      <c r="N94" s="7">
        <v>1557.1</v>
      </c>
      <c r="O94" s="7">
        <v>0</v>
      </c>
      <c r="P94" s="7"/>
      <c r="Q94" s="7">
        <f t="shared" si="21"/>
        <v>0</v>
      </c>
      <c r="R94" s="114">
        <v>0</v>
      </c>
      <c r="S94" s="7"/>
      <c r="T94" s="7">
        <f t="shared" si="22"/>
        <v>0</v>
      </c>
      <c r="U94" s="7">
        <v>0</v>
      </c>
      <c r="V94" s="7"/>
      <c r="W94" s="7">
        <f t="shared" si="23"/>
        <v>0</v>
      </c>
      <c r="X94" s="7">
        <v>0</v>
      </c>
    </row>
    <row r="95" spans="1:24" ht="22.5" customHeight="1" x14ac:dyDescent="0.25">
      <c r="A95" s="65"/>
      <c r="B95" s="67"/>
      <c r="C95" s="67"/>
      <c r="D95" s="67"/>
      <c r="E95" s="67"/>
      <c r="F95" s="54"/>
      <c r="G95" s="54"/>
      <c r="H95" s="67"/>
      <c r="I95" s="67"/>
      <c r="J95" s="54"/>
      <c r="K95" s="49"/>
      <c r="L95" s="13" t="s">
        <v>11</v>
      </c>
      <c r="M95" s="7">
        <v>0</v>
      </c>
      <c r="N95" s="7">
        <v>0</v>
      </c>
      <c r="O95" s="7">
        <v>0</v>
      </c>
      <c r="P95" s="7"/>
      <c r="Q95" s="7">
        <f t="shared" si="21"/>
        <v>0</v>
      </c>
      <c r="R95" s="114">
        <v>0</v>
      </c>
      <c r="S95" s="7"/>
      <c r="T95" s="7">
        <f t="shared" si="22"/>
        <v>0</v>
      </c>
      <c r="U95" s="7">
        <v>0</v>
      </c>
      <c r="V95" s="7"/>
      <c r="W95" s="7">
        <f t="shared" si="23"/>
        <v>0</v>
      </c>
      <c r="X95" s="7">
        <v>0</v>
      </c>
    </row>
    <row r="96" spans="1:24" ht="22.5" customHeight="1" x14ac:dyDescent="0.25">
      <c r="A96" s="65"/>
      <c r="B96" s="67"/>
      <c r="C96" s="67"/>
      <c r="D96" s="67"/>
      <c r="E96" s="67"/>
      <c r="F96" s="54"/>
      <c r="G96" s="54"/>
      <c r="H96" s="67"/>
      <c r="I96" s="67"/>
      <c r="J96" s="54"/>
      <c r="K96" s="49"/>
      <c r="L96" s="13" t="s">
        <v>12</v>
      </c>
      <c r="M96" s="7">
        <v>0</v>
      </c>
      <c r="N96" s="7">
        <v>0</v>
      </c>
      <c r="O96" s="7">
        <v>0</v>
      </c>
      <c r="P96" s="7"/>
      <c r="Q96" s="7">
        <f t="shared" si="21"/>
        <v>0</v>
      </c>
      <c r="R96" s="114">
        <v>0</v>
      </c>
      <c r="S96" s="7"/>
      <c r="T96" s="7">
        <f t="shared" si="22"/>
        <v>0</v>
      </c>
      <c r="U96" s="7">
        <v>0</v>
      </c>
      <c r="V96" s="7"/>
      <c r="W96" s="7">
        <f t="shared" si="23"/>
        <v>0</v>
      </c>
      <c r="X96" s="7">
        <v>0</v>
      </c>
    </row>
    <row r="97" spans="1:26" ht="22.5" customHeight="1" x14ac:dyDescent="0.25">
      <c r="A97" s="65"/>
      <c r="B97" s="67"/>
      <c r="C97" s="67"/>
      <c r="D97" s="67"/>
      <c r="E97" s="67"/>
      <c r="F97" s="55"/>
      <c r="G97" s="55"/>
      <c r="H97" s="67"/>
      <c r="I97" s="67"/>
      <c r="J97" s="55"/>
      <c r="K97" s="49"/>
      <c r="L97" s="13" t="s">
        <v>13</v>
      </c>
      <c r="M97" s="7">
        <v>0</v>
      </c>
      <c r="N97" s="7">
        <v>0</v>
      </c>
      <c r="O97" s="7">
        <v>0</v>
      </c>
      <c r="P97" s="7"/>
      <c r="Q97" s="7">
        <f t="shared" si="21"/>
        <v>0</v>
      </c>
      <c r="R97" s="114">
        <v>0</v>
      </c>
      <c r="S97" s="7"/>
      <c r="T97" s="7">
        <f t="shared" si="22"/>
        <v>0</v>
      </c>
      <c r="U97" s="7">
        <v>0</v>
      </c>
      <c r="V97" s="7"/>
      <c r="W97" s="7">
        <f t="shared" si="23"/>
        <v>0</v>
      </c>
      <c r="X97" s="7">
        <v>0</v>
      </c>
    </row>
    <row r="98" spans="1:26" ht="20.25" customHeight="1" x14ac:dyDescent="0.25">
      <c r="A98" s="65" t="s">
        <v>39</v>
      </c>
      <c r="B98" s="53">
        <v>2006</v>
      </c>
      <c r="C98" s="53">
        <v>2016</v>
      </c>
      <c r="D98" s="53" t="s">
        <v>38</v>
      </c>
      <c r="E98" s="68" t="s">
        <v>40</v>
      </c>
      <c r="F98" s="53" t="s">
        <v>17</v>
      </c>
      <c r="G98" s="53" t="s">
        <v>15</v>
      </c>
      <c r="H98" s="56">
        <v>411640.8</v>
      </c>
      <c r="I98" s="56">
        <v>84594.7</v>
      </c>
      <c r="J98" s="57">
        <v>0.69</v>
      </c>
      <c r="K98" s="49" t="s">
        <v>0</v>
      </c>
      <c r="L98" s="12" t="s">
        <v>9</v>
      </c>
      <c r="M98" s="7">
        <v>70000</v>
      </c>
      <c r="N98" s="7">
        <v>83961.2</v>
      </c>
      <c r="O98" s="7">
        <v>0</v>
      </c>
      <c r="P98" s="7"/>
      <c r="Q98" s="7">
        <f t="shared" si="21"/>
        <v>0</v>
      </c>
      <c r="R98" s="114">
        <v>0</v>
      </c>
      <c r="S98" s="7"/>
      <c r="T98" s="7">
        <f t="shared" si="22"/>
        <v>0</v>
      </c>
      <c r="U98" s="7">
        <v>0</v>
      </c>
      <c r="V98" s="7"/>
      <c r="W98" s="7">
        <f t="shared" si="23"/>
        <v>0</v>
      </c>
      <c r="X98" s="7">
        <v>0</v>
      </c>
    </row>
    <row r="99" spans="1:26" ht="15" customHeight="1" x14ac:dyDescent="0.25">
      <c r="A99" s="65"/>
      <c r="B99" s="54"/>
      <c r="C99" s="54"/>
      <c r="D99" s="54"/>
      <c r="E99" s="69"/>
      <c r="F99" s="54"/>
      <c r="G99" s="54"/>
      <c r="H99" s="54"/>
      <c r="I99" s="71"/>
      <c r="J99" s="54"/>
      <c r="K99" s="49"/>
      <c r="L99" s="13" t="s">
        <v>10</v>
      </c>
      <c r="M99" s="7">
        <v>70000</v>
      </c>
      <c r="N99" s="7">
        <v>83961.2</v>
      </c>
      <c r="O99" s="7">
        <v>0</v>
      </c>
      <c r="P99" s="7"/>
      <c r="Q99" s="7">
        <f t="shared" si="21"/>
        <v>0</v>
      </c>
      <c r="R99" s="114">
        <v>0</v>
      </c>
      <c r="S99" s="7"/>
      <c r="T99" s="7">
        <f t="shared" si="22"/>
        <v>0</v>
      </c>
      <c r="U99" s="7">
        <v>0</v>
      </c>
      <c r="V99" s="7"/>
      <c r="W99" s="7">
        <f t="shared" si="23"/>
        <v>0</v>
      </c>
      <c r="X99" s="7">
        <v>0</v>
      </c>
    </row>
    <row r="100" spans="1:26" ht="15" customHeight="1" x14ac:dyDescent="0.25">
      <c r="A100" s="65"/>
      <c r="B100" s="54"/>
      <c r="C100" s="54"/>
      <c r="D100" s="54"/>
      <c r="E100" s="69"/>
      <c r="F100" s="54"/>
      <c r="G100" s="54"/>
      <c r="H100" s="54"/>
      <c r="I100" s="71"/>
      <c r="J100" s="54"/>
      <c r="K100" s="49"/>
      <c r="L100" s="13" t="s">
        <v>11</v>
      </c>
      <c r="M100" s="7">
        <v>0</v>
      </c>
      <c r="N100" s="7">
        <v>0</v>
      </c>
      <c r="O100" s="7">
        <v>0</v>
      </c>
      <c r="P100" s="7"/>
      <c r="Q100" s="7">
        <f t="shared" si="21"/>
        <v>0</v>
      </c>
      <c r="R100" s="114">
        <v>0</v>
      </c>
      <c r="S100" s="7"/>
      <c r="T100" s="7">
        <f t="shared" si="22"/>
        <v>0</v>
      </c>
      <c r="U100" s="7">
        <v>0</v>
      </c>
      <c r="V100" s="7"/>
      <c r="W100" s="7">
        <f t="shared" si="23"/>
        <v>0</v>
      </c>
      <c r="X100" s="7">
        <v>0</v>
      </c>
    </row>
    <row r="101" spans="1:26" ht="15" customHeight="1" x14ac:dyDescent="0.25">
      <c r="A101" s="65"/>
      <c r="B101" s="54"/>
      <c r="C101" s="54"/>
      <c r="D101" s="54"/>
      <c r="E101" s="69"/>
      <c r="F101" s="54"/>
      <c r="G101" s="54"/>
      <c r="H101" s="54"/>
      <c r="I101" s="71"/>
      <c r="J101" s="54"/>
      <c r="K101" s="49"/>
      <c r="L101" s="13" t="s">
        <v>12</v>
      </c>
      <c r="M101" s="7">
        <v>0</v>
      </c>
      <c r="N101" s="7">
        <v>0</v>
      </c>
      <c r="O101" s="7">
        <v>0</v>
      </c>
      <c r="P101" s="7"/>
      <c r="Q101" s="7">
        <f t="shared" si="21"/>
        <v>0</v>
      </c>
      <c r="R101" s="114">
        <v>0</v>
      </c>
      <c r="S101" s="7"/>
      <c r="T101" s="7">
        <f t="shared" si="22"/>
        <v>0</v>
      </c>
      <c r="U101" s="7">
        <v>0</v>
      </c>
      <c r="V101" s="7"/>
      <c r="W101" s="7">
        <f t="shared" si="23"/>
        <v>0</v>
      </c>
      <c r="X101" s="7">
        <v>0</v>
      </c>
    </row>
    <row r="102" spans="1:26" ht="36.75" customHeight="1" x14ac:dyDescent="0.25">
      <c r="A102" s="65"/>
      <c r="B102" s="55"/>
      <c r="C102" s="55"/>
      <c r="D102" s="55"/>
      <c r="E102" s="70"/>
      <c r="F102" s="55"/>
      <c r="G102" s="55"/>
      <c r="H102" s="55"/>
      <c r="I102" s="72"/>
      <c r="J102" s="55"/>
      <c r="K102" s="49"/>
      <c r="L102" s="13" t="s">
        <v>13</v>
      </c>
      <c r="M102" s="7">
        <v>0</v>
      </c>
      <c r="N102" s="7">
        <v>0</v>
      </c>
      <c r="O102" s="7">
        <v>0</v>
      </c>
      <c r="P102" s="7"/>
      <c r="Q102" s="7">
        <f t="shared" si="21"/>
        <v>0</v>
      </c>
      <c r="R102" s="114">
        <v>0</v>
      </c>
      <c r="S102" s="7"/>
      <c r="T102" s="7">
        <f t="shared" si="22"/>
        <v>0</v>
      </c>
      <c r="U102" s="7">
        <v>0</v>
      </c>
      <c r="V102" s="7"/>
      <c r="W102" s="7">
        <f t="shared" si="23"/>
        <v>0</v>
      </c>
      <c r="X102" s="7">
        <v>0</v>
      </c>
    </row>
    <row r="103" spans="1:26" ht="15.75" x14ac:dyDescent="0.25">
      <c r="A103" s="65" t="s">
        <v>65</v>
      </c>
      <c r="B103" s="53">
        <v>2006</v>
      </c>
      <c r="C103" s="53">
        <v>2018</v>
      </c>
      <c r="D103" s="53" t="s">
        <v>38</v>
      </c>
      <c r="E103" s="68" t="s">
        <v>40</v>
      </c>
      <c r="F103" s="53" t="s">
        <v>17</v>
      </c>
      <c r="G103" s="53" t="s">
        <v>15</v>
      </c>
      <c r="H103" s="56">
        <v>909491.3</v>
      </c>
      <c r="I103" s="56">
        <v>488738.2</v>
      </c>
      <c r="J103" s="57">
        <v>0.69</v>
      </c>
      <c r="K103" s="49" t="s">
        <v>0</v>
      </c>
      <c r="L103" s="12" t="s">
        <v>9</v>
      </c>
      <c r="M103" s="7">
        <v>0</v>
      </c>
      <c r="N103" s="7">
        <v>120000</v>
      </c>
      <c r="O103" s="7">
        <v>366164.4</v>
      </c>
      <c r="P103" s="7"/>
      <c r="Q103" s="7">
        <f t="shared" si="21"/>
        <v>0</v>
      </c>
      <c r="R103" s="114">
        <v>0</v>
      </c>
      <c r="S103" s="7"/>
      <c r="T103" s="7">
        <f t="shared" si="22"/>
        <v>0</v>
      </c>
      <c r="U103" s="7">
        <v>0</v>
      </c>
      <c r="V103" s="7"/>
      <c r="W103" s="7">
        <f t="shared" si="23"/>
        <v>0</v>
      </c>
      <c r="X103" s="7">
        <v>0</v>
      </c>
      <c r="Z103" s="18"/>
    </row>
    <row r="104" spans="1:26" ht="15.75" x14ac:dyDescent="0.25">
      <c r="A104" s="65"/>
      <c r="B104" s="54"/>
      <c r="C104" s="54"/>
      <c r="D104" s="54"/>
      <c r="E104" s="69"/>
      <c r="F104" s="54"/>
      <c r="G104" s="54"/>
      <c r="H104" s="54"/>
      <c r="I104" s="71"/>
      <c r="J104" s="54"/>
      <c r="K104" s="49"/>
      <c r="L104" s="13" t="s">
        <v>10</v>
      </c>
      <c r="M104" s="7">
        <v>0</v>
      </c>
      <c r="N104" s="7">
        <v>120000</v>
      </c>
      <c r="O104" s="7">
        <v>366164.4</v>
      </c>
      <c r="P104" s="7"/>
      <c r="Q104" s="7">
        <f t="shared" si="21"/>
        <v>0</v>
      </c>
      <c r="R104" s="114">
        <v>0</v>
      </c>
      <c r="S104" s="7"/>
      <c r="T104" s="7">
        <f t="shared" si="22"/>
        <v>0</v>
      </c>
      <c r="U104" s="7">
        <v>0</v>
      </c>
      <c r="V104" s="7"/>
      <c r="W104" s="7">
        <f t="shared" si="23"/>
        <v>0</v>
      </c>
      <c r="X104" s="7">
        <v>0</v>
      </c>
    </row>
    <row r="105" spans="1:26" ht="15.75" x14ac:dyDescent="0.25">
      <c r="A105" s="65"/>
      <c r="B105" s="54"/>
      <c r="C105" s="54"/>
      <c r="D105" s="54"/>
      <c r="E105" s="69"/>
      <c r="F105" s="54"/>
      <c r="G105" s="54"/>
      <c r="H105" s="54"/>
      <c r="I105" s="71"/>
      <c r="J105" s="54"/>
      <c r="K105" s="49"/>
      <c r="L105" s="13" t="s">
        <v>11</v>
      </c>
      <c r="M105" s="7">
        <v>0</v>
      </c>
      <c r="N105" s="7">
        <v>0</v>
      </c>
      <c r="O105" s="7">
        <v>0</v>
      </c>
      <c r="P105" s="7"/>
      <c r="Q105" s="7">
        <f t="shared" si="21"/>
        <v>0</v>
      </c>
      <c r="R105" s="114">
        <v>0</v>
      </c>
      <c r="S105" s="7"/>
      <c r="T105" s="7">
        <f t="shared" si="22"/>
        <v>0</v>
      </c>
      <c r="U105" s="7">
        <v>0</v>
      </c>
      <c r="V105" s="7"/>
      <c r="W105" s="7">
        <f t="shared" si="23"/>
        <v>0</v>
      </c>
      <c r="X105" s="7">
        <v>0</v>
      </c>
    </row>
    <row r="106" spans="1:26" ht="15.75" x14ac:dyDescent="0.25">
      <c r="A106" s="65"/>
      <c r="B106" s="54"/>
      <c r="C106" s="54"/>
      <c r="D106" s="54"/>
      <c r="E106" s="69"/>
      <c r="F106" s="54"/>
      <c r="G106" s="54"/>
      <c r="H106" s="54"/>
      <c r="I106" s="71"/>
      <c r="J106" s="54"/>
      <c r="K106" s="49"/>
      <c r="L106" s="13" t="s">
        <v>12</v>
      </c>
      <c r="M106" s="7">
        <v>0</v>
      </c>
      <c r="N106" s="7">
        <v>0</v>
      </c>
      <c r="O106" s="7">
        <v>0</v>
      </c>
      <c r="P106" s="7"/>
      <c r="Q106" s="7">
        <f t="shared" si="21"/>
        <v>0</v>
      </c>
      <c r="R106" s="114">
        <v>0</v>
      </c>
      <c r="S106" s="7"/>
      <c r="T106" s="7">
        <f t="shared" si="22"/>
        <v>0</v>
      </c>
      <c r="U106" s="7">
        <v>0</v>
      </c>
      <c r="V106" s="7"/>
      <c r="W106" s="7">
        <f t="shared" si="23"/>
        <v>0</v>
      </c>
      <c r="X106" s="7">
        <v>0</v>
      </c>
    </row>
    <row r="107" spans="1:26" ht="36.75" customHeight="1" x14ac:dyDescent="0.25">
      <c r="A107" s="65"/>
      <c r="B107" s="55"/>
      <c r="C107" s="55"/>
      <c r="D107" s="55"/>
      <c r="E107" s="70"/>
      <c r="F107" s="55"/>
      <c r="G107" s="55"/>
      <c r="H107" s="55"/>
      <c r="I107" s="72"/>
      <c r="J107" s="55"/>
      <c r="K107" s="49"/>
      <c r="L107" s="13" t="s">
        <v>13</v>
      </c>
      <c r="M107" s="7">
        <v>0</v>
      </c>
      <c r="N107" s="7">
        <v>0</v>
      </c>
      <c r="O107" s="7">
        <v>0</v>
      </c>
      <c r="P107" s="7"/>
      <c r="Q107" s="7">
        <f t="shared" si="21"/>
        <v>0</v>
      </c>
      <c r="R107" s="114">
        <v>0</v>
      </c>
      <c r="S107" s="7"/>
      <c r="T107" s="7">
        <f t="shared" si="22"/>
        <v>0</v>
      </c>
      <c r="U107" s="7">
        <v>0</v>
      </c>
      <c r="V107" s="7"/>
      <c r="W107" s="7">
        <f t="shared" si="23"/>
        <v>0</v>
      </c>
      <c r="X107" s="7">
        <v>0</v>
      </c>
    </row>
    <row r="108" spans="1:26" ht="21.75" customHeight="1" x14ac:dyDescent="0.25">
      <c r="A108" s="65" t="s">
        <v>56</v>
      </c>
      <c r="B108" s="53">
        <v>2006</v>
      </c>
      <c r="C108" s="53">
        <v>2018</v>
      </c>
      <c r="D108" s="53" t="s">
        <v>57</v>
      </c>
      <c r="E108" s="68" t="s">
        <v>58</v>
      </c>
      <c r="F108" s="53" t="s">
        <v>17</v>
      </c>
      <c r="G108" s="53" t="s">
        <v>15</v>
      </c>
      <c r="H108" s="87">
        <v>1411075.2</v>
      </c>
      <c r="I108" s="56">
        <v>563848.1</v>
      </c>
      <c r="J108" s="57">
        <v>0.43</v>
      </c>
      <c r="K108" s="49" t="s">
        <v>0</v>
      </c>
      <c r="L108" s="12" t="s">
        <v>9</v>
      </c>
      <c r="M108" s="7">
        <v>0</v>
      </c>
      <c r="N108" s="7">
        <v>237554.1</v>
      </c>
      <c r="O108" s="7">
        <v>210000</v>
      </c>
      <c r="P108" s="7">
        <f>P109</f>
        <v>50200.2</v>
      </c>
      <c r="Q108" s="7">
        <f t="shared" si="21"/>
        <v>127768.59999999999</v>
      </c>
      <c r="R108" s="114">
        <f>R109</f>
        <v>177968.8</v>
      </c>
      <c r="S108" s="7">
        <f>S109</f>
        <v>0</v>
      </c>
      <c r="T108" s="7">
        <f t="shared" si="22"/>
        <v>0</v>
      </c>
      <c r="U108" s="7">
        <v>0</v>
      </c>
      <c r="V108" s="7">
        <f>V109</f>
        <v>0</v>
      </c>
      <c r="W108" s="7">
        <f t="shared" si="23"/>
        <v>0</v>
      </c>
      <c r="X108" s="7">
        <v>0</v>
      </c>
    </row>
    <row r="109" spans="1:26" ht="15" customHeight="1" x14ac:dyDescent="0.25">
      <c r="A109" s="65"/>
      <c r="B109" s="54"/>
      <c r="C109" s="54"/>
      <c r="D109" s="54"/>
      <c r="E109" s="69"/>
      <c r="F109" s="54"/>
      <c r="G109" s="54"/>
      <c r="H109" s="88"/>
      <c r="I109" s="71"/>
      <c r="J109" s="54"/>
      <c r="K109" s="49"/>
      <c r="L109" s="13" t="s">
        <v>10</v>
      </c>
      <c r="M109" s="7">
        <v>0</v>
      </c>
      <c r="N109" s="7">
        <v>237554.1</v>
      </c>
      <c r="O109" s="7">
        <v>210000</v>
      </c>
      <c r="P109" s="7">
        <v>50200.2</v>
      </c>
      <c r="Q109" s="7">
        <f t="shared" si="21"/>
        <v>127768.59999999999</v>
      </c>
      <c r="R109" s="114">
        <f>50200.2+34575.7+93192.9</f>
        <v>177968.8</v>
      </c>
      <c r="S109" s="7">
        <v>0</v>
      </c>
      <c r="T109" s="7">
        <f t="shared" si="22"/>
        <v>0</v>
      </c>
      <c r="U109" s="7">
        <v>0</v>
      </c>
      <c r="V109" s="7">
        <v>0</v>
      </c>
      <c r="W109" s="7">
        <f t="shared" si="23"/>
        <v>0</v>
      </c>
      <c r="X109" s="7">
        <v>0</v>
      </c>
    </row>
    <row r="110" spans="1:26" ht="15" customHeight="1" x14ac:dyDescent="0.25">
      <c r="A110" s="65"/>
      <c r="B110" s="54"/>
      <c r="C110" s="54"/>
      <c r="D110" s="54"/>
      <c r="E110" s="69"/>
      <c r="F110" s="54"/>
      <c r="G110" s="54"/>
      <c r="H110" s="88"/>
      <c r="I110" s="71"/>
      <c r="J110" s="54"/>
      <c r="K110" s="49"/>
      <c r="L110" s="13" t="s">
        <v>11</v>
      </c>
      <c r="M110" s="7">
        <v>0</v>
      </c>
      <c r="N110" s="7">
        <v>0</v>
      </c>
      <c r="O110" s="7">
        <v>0</v>
      </c>
      <c r="P110" s="7"/>
      <c r="Q110" s="7">
        <f t="shared" si="21"/>
        <v>0</v>
      </c>
      <c r="R110" s="114">
        <v>0</v>
      </c>
      <c r="S110" s="7"/>
      <c r="T110" s="7">
        <f t="shared" si="22"/>
        <v>0</v>
      </c>
      <c r="U110" s="7">
        <v>0</v>
      </c>
      <c r="V110" s="7"/>
      <c r="W110" s="7">
        <f t="shared" si="23"/>
        <v>0</v>
      </c>
      <c r="X110" s="7">
        <v>0</v>
      </c>
    </row>
    <row r="111" spans="1:26" ht="15" customHeight="1" x14ac:dyDescent="0.25">
      <c r="A111" s="65"/>
      <c r="B111" s="54"/>
      <c r="C111" s="54"/>
      <c r="D111" s="54"/>
      <c r="E111" s="69"/>
      <c r="F111" s="54"/>
      <c r="G111" s="54"/>
      <c r="H111" s="88"/>
      <c r="I111" s="71"/>
      <c r="J111" s="54"/>
      <c r="K111" s="49"/>
      <c r="L111" s="13" t="s">
        <v>12</v>
      </c>
      <c r="M111" s="7">
        <v>0</v>
      </c>
      <c r="N111" s="7">
        <v>0</v>
      </c>
      <c r="O111" s="7">
        <v>0</v>
      </c>
      <c r="P111" s="7"/>
      <c r="Q111" s="7">
        <f t="shared" si="21"/>
        <v>0</v>
      </c>
      <c r="R111" s="114">
        <v>0</v>
      </c>
      <c r="S111" s="7"/>
      <c r="T111" s="7">
        <f t="shared" si="22"/>
        <v>0</v>
      </c>
      <c r="U111" s="7">
        <v>0</v>
      </c>
      <c r="V111" s="7"/>
      <c r="W111" s="7">
        <f t="shared" si="23"/>
        <v>0</v>
      </c>
      <c r="X111" s="7">
        <v>0</v>
      </c>
    </row>
    <row r="112" spans="1:26" ht="36.75" customHeight="1" x14ac:dyDescent="0.25">
      <c r="A112" s="65"/>
      <c r="B112" s="55"/>
      <c r="C112" s="55"/>
      <c r="D112" s="55"/>
      <c r="E112" s="70"/>
      <c r="F112" s="55"/>
      <c r="G112" s="55"/>
      <c r="H112" s="88"/>
      <c r="I112" s="72"/>
      <c r="J112" s="55"/>
      <c r="K112" s="49"/>
      <c r="L112" s="13" t="s">
        <v>13</v>
      </c>
      <c r="M112" s="7">
        <v>0</v>
      </c>
      <c r="N112" s="7">
        <v>0</v>
      </c>
      <c r="O112" s="7">
        <v>0</v>
      </c>
      <c r="P112" s="7"/>
      <c r="Q112" s="7">
        <f t="shared" si="21"/>
        <v>0</v>
      </c>
      <c r="R112" s="114">
        <v>0</v>
      </c>
      <c r="S112" s="7"/>
      <c r="T112" s="7">
        <f t="shared" si="22"/>
        <v>0</v>
      </c>
      <c r="U112" s="7">
        <v>0</v>
      </c>
      <c r="V112" s="7"/>
      <c r="W112" s="7">
        <f t="shared" si="23"/>
        <v>0</v>
      </c>
      <c r="X112" s="7">
        <v>0</v>
      </c>
    </row>
    <row r="113" spans="1:25" s="1" customFormat="1" ht="25.5" customHeight="1" x14ac:dyDescent="0.25">
      <c r="A113" s="50" t="s">
        <v>81</v>
      </c>
      <c r="B113" s="53">
        <v>2017</v>
      </c>
      <c r="C113" s="53" t="s">
        <v>21</v>
      </c>
      <c r="D113" s="53" t="s">
        <v>21</v>
      </c>
      <c r="E113" s="53" t="s">
        <v>21</v>
      </c>
      <c r="F113" s="53" t="s">
        <v>46</v>
      </c>
      <c r="G113" s="53" t="s">
        <v>15</v>
      </c>
      <c r="H113" s="53" t="s">
        <v>21</v>
      </c>
      <c r="I113" s="53" t="s">
        <v>21</v>
      </c>
      <c r="J113" s="57">
        <v>0</v>
      </c>
      <c r="K113" s="49" t="s">
        <v>0</v>
      </c>
      <c r="L113" s="12" t="s">
        <v>9</v>
      </c>
      <c r="M113" s="7">
        <v>0</v>
      </c>
      <c r="N113" s="7">
        <v>0</v>
      </c>
      <c r="O113" s="7">
        <v>6200</v>
      </c>
      <c r="P113" s="7">
        <f>P114</f>
        <v>50000</v>
      </c>
      <c r="Q113" s="7">
        <f t="shared" si="21"/>
        <v>0</v>
      </c>
      <c r="R113" s="114">
        <v>50000</v>
      </c>
      <c r="S113" s="7">
        <f>S114</f>
        <v>84768</v>
      </c>
      <c r="T113" s="7">
        <f t="shared" si="22"/>
        <v>0</v>
      </c>
      <c r="U113" s="7">
        <v>84768</v>
      </c>
      <c r="V113" s="7">
        <f>V114</f>
        <v>0</v>
      </c>
      <c r="W113" s="7">
        <f t="shared" si="23"/>
        <v>0</v>
      </c>
      <c r="X113" s="7">
        <v>0</v>
      </c>
    </row>
    <row r="114" spans="1:25" s="1" customFormat="1" ht="19.5" customHeight="1" x14ac:dyDescent="0.25">
      <c r="A114" s="51"/>
      <c r="B114" s="54"/>
      <c r="C114" s="58"/>
      <c r="D114" s="58"/>
      <c r="E114" s="58"/>
      <c r="F114" s="54"/>
      <c r="G114" s="58"/>
      <c r="H114" s="58"/>
      <c r="I114" s="58"/>
      <c r="J114" s="58"/>
      <c r="K114" s="49"/>
      <c r="L114" s="13" t="s">
        <v>10</v>
      </c>
      <c r="M114" s="7">
        <v>0</v>
      </c>
      <c r="N114" s="7">
        <v>0</v>
      </c>
      <c r="O114" s="7">
        <v>6200</v>
      </c>
      <c r="P114" s="7">
        <v>50000</v>
      </c>
      <c r="Q114" s="7">
        <f t="shared" si="21"/>
        <v>0</v>
      </c>
      <c r="R114" s="114">
        <v>50000</v>
      </c>
      <c r="S114" s="7">
        <v>84768</v>
      </c>
      <c r="T114" s="7">
        <f t="shared" si="22"/>
        <v>0</v>
      </c>
      <c r="U114" s="7">
        <v>84768</v>
      </c>
      <c r="V114" s="7">
        <v>0</v>
      </c>
      <c r="W114" s="7">
        <f t="shared" si="23"/>
        <v>0</v>
      </c>
      <c r="X114" s="7">
        <v>0</v>
      </c>
    </row>
    <row r="115" spans="1:25" s="1" customFormat="1" ht="18" customHeight="1" x14ac:dyDescent="0.25">
      <c r="A115" s="51"/>
      <c r="B115" s="54"/>
      <c r="C115" s="58"/>
      <c r="D115" s="58"/>
      <c r="E115" s="58"/>
      <c r="F115" s="54"/>
      <c r="G115" s="58"/>
      <c r="H115" s="58"/>
      <c r="I115" s="58"/>
      <c r="J115" s="58"/>
      <c r="K115" s="49"/>
      <c r="L115" s="13" t="s">
        <v>11</v>
      </c>
      <c r="M115" s="7">
        <v>0</v>
      </c>
      <c r="N115" s="7">
        <v>0</v>
      </c>
      <c r="O115" s="7">
        <v>0</v>
      </c>
      <c r="P115" s="7"/>
      <c r="Q115" s="7">
        <f t="shared" si="21"/>
        <v>0</v>
      </c>
      <c r="R115" s="114">
        <v>0</v>
      </c>
      <c r="S115" s="7"/>
      <c r="T115" s="7">
        <f t="shared" si="22"/>
        <v>0</v>
      </c>
      <c r="U115" s="7">
        <v>0</v>
      </c>
      <c r="V115" s="7"/>
      <c r="W115" s="7">
        <f t="shared" si="23"/>
        <v>0</v>
      </c>
      <c r="X115" s="7">
        <v>0</v>
      </c>
    </row>
    <row r="116" spans="1:25" s="1" customFormat="1" ht="16.5" customHeight="1" x14ac:dyDescent="0.25">
      <c r="A116" s="51"/>
      <c r="B116" s="54"/>
      <c r="C116" s="58"/>
      <c r="D116" s="58"/>
      <c r="E116" s="58"/>
      <c r="F116" s="54"/>
      <c r="G116" s="58"/>
      <c r="H116" s="58"/>
      <c r="I116" s="58"/>
      <c r="J116" s="58"/>
      <c r="K116" s="49"/>
      <c r="L116" s="13" t="s">
        <v>12</v>
      </c>
      <c r="M116" s="7">
        <v>0</v>
      </c>
      <c r="N116" s="7">
        <v>0</v>
      </c>
      <c r="O116" s="7">
        <v>0</v>
      </c>
      <c r="P116" s="7"/>
      <c r="Q116" s="7">
        <f t="shared" si="21"/>
        <v>0</v>
      </c>
      <c r="R116" s="114">
        <v>0</v>
      </c>
      <c r="S116" s="7"/>
      <c r="T116" s="7">
        <f t="shared" si="22"/>
        <v>0</v>
      </c>
      <c r="U116" s="7">
        <v>0</v>
      </c>
      <c r="V116" s="7"/>
      <c r="W116" s="7">
        <f t="shared" si="23"/>
        <v>0</v>
      </c>
      <c r="X116" s="7">
        <v>0</v>
      </c>
    </row>
    <row r="117" spans="1:25" s="1" customFormat="1" ht="18.75" customHeight="1" x14ac:dyDescent="0.25">
      <c r="A117" s="52"/>
      <c r="B117" s="55"/>
      <c r="C117" s="59"/>
      <c r="D117" s="59"/>
      <c r="E117" s="59"/>
      <c r="F117" s="55"/>
      <c r="G117" s="59"/>
      <c r="H117" s="59"/>
      <c r="I117" s="59"/>
      <c r="J117" s="59"/>
      <c r="K117" s="49"/>
      <c r="L117" s="13" t="s">
        <v>13</v>
      </c>
      <c r="M117" s="7">
        <v>0</v>
      </c>
      <c r="N117" s="7">
        <v>0</v>
      </c>
      <c r="O117" s="7">
        <v>0</v>
      </c>
      <c r="P117" s="7"/>
      <c r="Q117" s="7">
        <f t="shared" si="21"/>
        <v>0</v>
      </c>
      <c r="R117" s="114">
        <v>0</v>
      </c>
      <c r="S117" s="7"/>
      <c r="T117" s="7">
        <f t="shared" si="22"/>
        <v>0</v>
      </c>
      <c r="U117" s="7">
        <v>0</v>
      </c>
      <c r="V117" s="7"/>
      <c r="W117" s="7">
        <f t="shared" si="23"/>
        <v>0</v>
      </c>
      <c r="X117" s="7">
        <v>0</v>
      </c>
    </row>
    <row r="118" spans="1:25" s="1" customFormat="1" ht="25.5" customHeight="1" x14ac:dyDescent="0.25">
      <c r="A118" s="50" t="s">
        <v>76</v>
      </c>
      <c r="B118" s="53">
        <v>2017</v>
      </c>
      <c r="C118" s="53" t="s">
        <v>21</v>
      </c>
      <c r="D118" s="53" t="s">
        <v>21</v>
      </c>
      <c r="E118" s="53" t="s">
        <v>21</v>
      </c>
      <c r="F118" s="53" t="s">
        <v>46</v>
      </c>
      <c r="G118" s="53" t="s">
        <v>15</v>
      </c>
      <c r="H118" s="53" t="s">
        <v>21</v>
      </c>
      <c r="I118" s="53" t="s">
        <v>21</v>
      </c>
      <c r="J118" s="57">
        <v>0</v>
      </c>
      <c r="K118" s="49" t="s">
        <v>0</v>
      </c>
      <c r="L118" s="12" t="s">
        <v>9</v>
      </c>
      <c r="M118" s="7">
        <v>0</v>
      </c>
      <c r="N118" s="7">
        <v>0</v>
      </c>
      <c r="O118" s="7">
        <v>15000</v>
      </c>
      <c r="P118" s="7">
        <f>P119</f>
        <v>30000</v>
      </c>
      <c r="Q118" s="7">
        <f t="shared" si="21"/>
        <v>0</v>
      </c>
      <c r="R118" s="114">
        <v>30000</v>
      </c>
      <c r="S118" s="7">
        <f>S119</f>
        <v>130000</v>
      </c>
      <c r="T118" s="7">
        <f t="shared" si="22"/>
        <v>0</v>
      </c>
      <c r="U118" s="7">
        <v>130000</v>
      </c>
      <c r="V118" s="7">
        <f>V119</f>
        <v>0</v>
      </c>
      <c r="W118" s="7">
        <f t="shared" si="23"/>
        <v>0</v>
      </c>
      <c r="X118" s="7">
        <v>0</v>
      </c>
    </row>
    <row r="119" spans="1:25" s="1" customFormat="1" ht="19.5" customHeight="1" x14ac:dyDescent="0.25">
      <c r="A119" s="51"/>
      <c r="B119" s="54"/>
      <c r="C119" s="58"/>
      <c r="D119" s="58"/>
      <c r="E119" s="58"/>
      <c r="F119" s="54"/>
      <c r="G119" s="58"/>
      <c r="H119" s="58"/>
      <c r="I119" s="58"/>
      <c r="J119" s="58"/>
      <c r="K119" s="49"/>
      <c r="L119" s="13" t="s">
        <v>10</v>
      </c>
      <c r="M119" s="7">
        <v>0</v>
      </c>
      <c r="N119" s="7">
        <v>0</v>
      </c>
      <c r="O119" s="7">
        <v>15000</v>
      </c>
      <c r="P119" s="7">
        <v>30000</v>
      </c>
      <c r="Q119" s="7">
        <f t="shared" si="21"/>
        <v>0</v>
      </c>
      <c r="R119" s="114">
        <v>30000</v>
      </c>
      <c r="S119" s="7">
        <v>130000</v>
      </c>
      <c r="T119" s="7">
        <f t="shared" si="22"/>
        <v>0</v>
      </c>
      <c r="U119" s="7">
        <v>130000</v>
      </c>
      <c r="V119" s="7">
        <v>0</v>
      </c>
      <c r="W119" s="7">
        <f t="shared" si="23"/>
        <v>0</v>
      </c>
      <c r="X119" s="7">
        <v>0</v>
      </c>
    </row>
    <row r="120" spans="1:25" s="1" customFormat="1" ht="18" customHeight="1" x14ac:dyDescent="0.25">
      <c r="A120" s="51"/>
      <c r="B120" s="54"/>
      <c r="C120" s="58"/>
      <c r="D120" s="58"/>
      <c r="E120" s="58"/>
      <c r="F120" s="54"/>
      <c r="G120" s="58"/>
      <c r="H120" s="58"/>
      <c r="I120" s="58"/>
      <c r="J120" s="58"/>
      <c r="K120" s="49"/>
      <c r="L120" s="13" t="s">
        <v>11</v>
      </c>
      <c r="M120" s="7">
        <v>0</v>
      </c>
      <c r="N120" s="7">
        <v>0</v>
      </c>
      <c r="O120" s="7">
        <v>0</v>
      </c>
      <c r="P120" s="7"/>
      <c r="Q120" s="7">
        <f t="shared" si="21"/>
        <v>0</v>
      </c>
      <c r="R120" s="114">
        <v>0</v>
      </c>
      <c r="S120" s="7"/>
      <c r="T120" s="7">
        <f t="shared" si="22"/>
        <v>0</v>
      </c>
      <c r="U120" s="7">
        <v>0</v>
      </c>
      <c r="V120" s="7"/>
      <c r="W120" s="7">
        <f t="shared" si="23"/>
        <v>0</v>
      </c>
      <c r="X120" s="7">
        <v>0</v>
      </c>
    </row>
    <row r="121" spans="1:25" s="1" customFormat="1" ht="16.5" customHeight="1" x14ac:dyDescent="0.25">
      <c r="A121" s="51"/>
      <c r="B121" s="54"/>
      <c r="C121" s="58"/>
      <c r="D121" s="58"/>
      <c r="E121" s="58"/>
      <c r="F121" s="54"/>
      <c r="G121" s="58"/>
      <c r="H121" s="58"/>
      <c r="I121" s="58"/>
      <c r="J121" s="58"/>
      <c r="K121" s="49"/>
      <c r="L121" s="13" t="s">
        <v>12</v>
      </c>
      <c r="M121" s="7">
        <v>0</v>
      </c>
      <c r="N121" s="7">
        <v>0</v>
      </c>
      <c r="O121" s="7">
        <v>0</v>
      </c>
      <c r="P121" s="7"/>
      <c r="Q121" s="7">
        <f t="shared" si="21"/>
        <v>0</v>
      </c>
      <c r="R121" s="114">
        <v>0</v>
      </c>
      <c r="S121" s="7"/>
      <c r="T121" s="7">
        <f t="shared" si="22"/>
        <v>0</v>
      </c>
      <c r="U121" s="7">
        <v>0</v>
      </c>
      <c r="V121" s="7"/>
      <c r="W121" s="7">
        <f t="shared" si="23"/>
        <v>0</v>
      </c>
      <c r="X121" s="7">
        <v>0</v>
      </c>
    </row>
    <row r="122" spans="1:25" s="1" customFormat="1" ht="18.75" customHeight="1" x14ac:dyDescent="0.25">
      <c r="A122" s="52"/>
      <c r="B122" s="55"/>
      <c r="C122" s="59"/>
      <c r="D122" s="59"/>
      <c r="E122" s="59"/>
      <c r="F122" s="55"/>
      <c r="G122" s="59"/>
      <c r="H122" s="59"/>
      <c r="I122" s="59"/>
      <c r="J122" s="59"/>
      <c r="K122" s="49"/>
      <c r="L122" s="13" t="s">
        <v>13</v>
      </c>
      <c r="M122" s="7">
        <v>0</v>
      </c>
      <c r="N122" s="7">
        <v>0</v>
      </c>
      <c r="O122" s="7">
        <v>0</v>
      </c>
      <c r="P122" s="7"/>
      <c r="Q122" s="7">
        <f t="shared" si="21"/>
        <v>0</v>
      </c>
      <c r="R122" s="114">
        <v>0</v>
      </c>
      <c r="S122" s="7"/>
      <c r="T122" s="7">
        <f t="shared" si="22"/>
        <v>0</v>
      </c>
      <c r="U122" s="7">
        <v>0</v>
      </c>
      <c r="V122" s="7"/>
      <c r="W122" s="7">
        <f t="shared" si="23"/>
        <v>0</v>
      </c>
      <c r="X122" s="7">
        <v>0</v>
      </c>
      <c r="Y122" s="8"/>
    </row>
    <row r="123" spans="1:25" s="1" customFormat="1" ht="18.75" customHeight="1" x14ac:dyDescent="0.25">
      <c r="A123" s="50" t="s">
        <v>78</v>
      </c>
      <c r="B123" s="53">
        <v>2017</v>
      </c>
      <c r="C123" s="53" t="s">
        <v>21</v>
      </c>
      <c r="D123" s="53" t="s">
        <v>21</v>
      </c>
      <c r="E123" s="53" t="s">
        <v>21</v>
      </c>
      <c r="F123" s="53" t="s">
        <v>46</v>
      </c>
      <c r="G123" s="53" t="s">
        <v>15</v>
      </c>
      <c r="H123" s="53" t="s">
        <v>21</v>
      </c>
      <c r="I123" s="53" t="s">
        <v>21</v>
      </c>
      <c r="J123" s="57">
        <v>0</v>
      </c>
      <c r="K123" s="49" t="s">
        <v>0</v>
      </c>
      <c r="L123" s="12" t="s">
        <v>9</v>
      </c>
      <c r="M123" s="7">
        <v>0</v>
      </c>
      <c r="N123" s="7">
        <v>0</v>
      </c>
      <c r="O123" s="7">
        <v>15600</v>
      </c>
      <c r="P123" s="7"/>
      <c r="Q123" s="7">
        <f t="shared" si="21"/>
        <v>9412</v>
      </c>
      <c r="R123" s="114">
        <f>R124</f>
        <v>9412</v>
      </c>
      <c r="S123" s="7"/>
      <c r="T123" s="7">
        <f t="shared" si="22"/>
        <v>0</v>
      </c>
      <c r="U123" s="7">
        <v>0</v>
      </c>
      <c r="V123" s="7"/>
      <c r="W123" s="7">
        <f t="shared" si="23"/>
        <v>0</v>
      </c>
      <c r="X123" s="7">
        <v>0</v>
      </c>
      <c r="Y123" s="8"/>
    </row>
    <row r="124" spans="1:25" s="1" customFormat="1" ht="18.75" customHeight="1" x14ac:dyDescent="0.25">
      <c r="A124" s="51"/>
      <c r="B124" s="54"/>
      <c r="C124" s="58"/>
      <c r="D124" s="58"/>
      <c r="E124" s="58"/>
      <c r="F124" s="54"/>
      <c r="G124" s="58"/>
      <c r="H124" s="58"/>
      <c r="I124" s="58"/>
      <c r="J124" s="58"/>
      <c r="K124" s="49"/>
      <c r="L124" s="13" t="s">
        <v>10</v>
      </c>
      <c r="M124" s="7">
        <v>0</v>
      </c>
      <c r="N124" s="7">
        <v>0</v>
      </c>
      <c r="O124" s="7">
        <v>15600</v>
      </c>
      <c r="P124" s="7"/>
      <c r="Q124" s="7">
        <f t="shared" si="21"/>
        <v>9412</v>
      </c>
      <c r="R124" s="114">
        <v>9412</v>
      </c>
      <c r="S124" s="7"/>
      <c r="T124" s="7">
        <f t="shared" si="22"/>
        <v>0</v>
      </c>
      <c r="U124" s="7">
        <v>0</v>
      </c>
      <c r="V124" s="7"/>
      <c r="W124" s="7">
        <f t="shared" si="23"/>
        <v>0</v>
      </c>
      <c r="X124" s="7">
        <v>0</v>
      </c>
      <c r="Y124" s="8"/>
    </row>
    <row r="125" spans="1:25" s="1" customFormat="1" ht="18.75" customHeight="1" x14ac:dyDescent="0.25">
      <c r="A125" s="51"/>
      <c r="B125" s="54"/>
      <c r="C125" s="58"/>
      <c r="D125" s="58"/>
      <c r="E125" s="58"/>
      <c r="F125" s="54"/>
      <c r="G125" s="58"/>
      <c r="H125" s="58"/>
      <c r="I125" s="58"/>
      <c r="J125" s="58"/>
      <c r="K125" s="49"/>
      <c r="L125" s="13" t="s">
        <v>11</v>
      </c>
      <c r="M125" s="7">
        <v>0</v>
      </c>
      <c r="N125" s="7">
        <v>0</v>
      </c>
      <c r="O125" s="7">
        <v>0</v>
      </c>
      <c r="P125" s="7"/>
      <c r="Q125" s="7">
        <f t="shared" si="21"/>
        <v>0</v>
      </c>
      <c r="R125" s="114">
        <v>0</v>
      </c>
      <c r="S125" s="7"/>
      <c r="T125" s="7">
        <f t="shared" si="22"/>
        <v>0</v>
      </c>
      <c r="U125" s="7">
        <v>0</v>
      </c>
      <c r="V125" s="7"/>
      <c r="W125" s="7">
        <f t="shared" si="23"/>
        <v>0</v>
      </c>
      <c r="X125" s="7">
        <v>0</v>
      </c>
      <c r="Y125" s="8"/>
    </row>
    <row r="126" spans="1:25" s="1" customFormat="1" ht="18.75" customHeight="1" x14ac:dyDescent="0.25">
      <c r="A126" s="51"/>
      <c r="B126" s="54"/>
      <c r="C126" s="58"/>
      <c r="D126" s="58"/>
      <c r="E126" s="58"/>
      <c r="F126" s="54"/>
      <c r="G126" s="58"/>
      <c r="H126" s="58"/>
      <c r="I126" s="58"/>
      <c r="J126" s="58"/>
      <c r="K126" s="49"/>
      <c r="L126" s="13" t="s">
        <v>12</v>
      </c>
      <c r="M126" s="7">
        <v>0</v>
      </c>
      <c r="N126" s="7">
        <v>0</v>
      </c>
      <c r="O126" s="7">
        <v>0</v>
      </c>
      <c r="P126" s="7"/>
      <c r="Q126" s="7">
        <f t="shared" si="21"/>
        <v>0</v>
      </c>
      <c r="R126" s="114">
        <v>0</v>
      </c>
      <c r="S126" s="7"/>
      <c r="T126" s="7">
        <f t="shared" si="22"/>
        <v>0</v>
      </c>
      <c r="U126" s="7">
        <v>0</v>
      </c>
      <c r="V126" s="7"/>
      <c r="W126" s="7">
        <f t="shared" si="23"/>
        <v>0</v>
      </c>
      <c r="X126" s="7">
        <v>0</v>
      </c>
      <c r="Y126" s="8"/>
    </row>
    <row r="127" spans="1:25" s="1" customFormat="1" ht="18.75" customHeight="1" x14ac:dyDescent="0.25">
      <c r="A127" s="52"/>
      <c r="B127" s="55"/>
      <c r="C127" s="59"/>
      <c r="D127" s="59"/>
      <c r="E127" s="59"/>
      <c r="F127" s="55"/>
      <c r="G127" s="59"/>
      <c r="H127" s="59"/>
      <c r="I127" s="59"/>
      <c r="J127" s="59"/>
      <c r="K127" s="49"/>
      <c r="L127" s="13" t="s">
        <v>13</v>
      </c>
      <c r="M127" s="7">
        <v>0</v>
      </c>
      <c r="N127" s="7">
        <v>0</v>
      </c>
      <c r="O127" s="7">
        <v>0</v>
      </c>
      <c r="P127" s="7"/>
      <c r="Q127" s="7">
        <f t="shared" si="21"/>
        <v>0</v>
      </c>
      <c r="R127" s="114">
        <v>0</v>
      </c>
      <c r="S127" s="7"/>
      <c r="T127" s="7">
        <f t="shared" si="22"/>
        <v>0</v>
      </c>
      <c r="U127" s="7">
        <v>0</v>
      </c>
      <c r="V127" s="7"/>
      <c r="W127" s="7">
        <f t="shared" si="23"/>
        <v>0</v>
      </c>
      <c r="X127" s="7">
        <v>0</v>
      </c>
      <c r="Y127" s="8"/>
    </row>
    <row r="128" spans="1:25" s="1" customFormat="1" ht="18.75" customHeight="1" x14ac:dyDescent="0.25">
      <c r="A128" s="50" t="s">
        <v>77</v>
      </c>
      <c r="B128" s="53">
        <v>2017</v>
      </c>
      <c r="C128" s="53" t="s">
        <v>21</v>
      </c>
      <c r="D128" s="53" t="s">
        <v>21</v>
      </c>
      <c r="E128" s="53" t="s">
        <v>21</v>
      </c>
      <c r="F128" s="53" t="s">
        <v>46</v>
      </c>
      <c r="G128" s="53" t="s">
        <v>15</v>
      </c>
      <c r="H128" s="53" t="s">
        <v>21</v>
      </c>
      <c r="I128" s="53" t="s">
        <v>21</v>
      </c>
      <c r="J128" s="57">
        <v>0</v>
      </c>
      <c r="K128" s="49" t="s">
        <v>0</v>
      </c>
      <c r="L128" s="12" t="s">
        <v>9</v>
      </c>
      <c r="M128" s="7">
        <v>0</v>
      </c>
      <c r="N128" s="7">
        <v>0</v>
      </c>
      <c r="O128" s="7">
        <f>O129</f>
        <v>41895.1</v>
      </c>
      <c r="P128" s="7">
        <f>P129</f>
        <v>53462.5</v>
      </c>
      <c r="Q128" s="7">
        <f t="shared" si="21"/>
        <v>-17809.199999999997</v>
      </c>
      <c r="R128" s="114">
        <f>R129</f>
        <v>35653.300000000003</v>
      </c>
      <c r="S128" s="7">
        <f>S129</f>
        <v>0</v>
      </c>
      <c r="T128" s="7">
        <f t="shared" si="22"/>
        <v>0</v>
      </c>
      <c r="U128" s="7">
        <v>0</v>
      </c>
      <c r="V128" s="7">
        <f>V129</f>
        <v>0</v>
      </c>
      <c r="W128" s="7">
        <f t="shared" si="23"/>
        <v>0</v>
      </c>
      <c r="X128" s="7">
        <v>0</v>
      </c>
      <c r="Y128" s="8"/>
    </row>
    <row r="129" spans="1:25" s="1" customFormat="1" ht="18.75" customHeight="1" x14ac:dyDescent="0.25">
      <c r="A129" s="51"/>
      <c r="B129" s="54"/>
      <c r="C129" s="58"/>
      <c r="D129" s="58"/>
      <c r="E129" s="58"/>
      <c r="F129" s="54"/>
      <c r="G129" s="58"/>
      <c r="H129" s="58"/>
      <c r="I129" s="58"/>
      <c r="J129" s="58"/>
      <c r="K129" s="49"/>
      <c r="L129" s="13" t="s">
        <v>10</v>
      </c>
      <c r="M129" s="7">
        <v>0</v>
      </c>
      <c r="N129" s="7">
        <v>0</v>
      </c>
      <c r="O129" s="7">
        <f>53462.6-11567.5</f>
        <v>41895.1</v>
      </c>
      <c r="P129" s="7">
        <v>53462.5</v>
      </c>
      <c r="Q129" s="7">
        <f t="shared" si="21"/>
        <v>-17809.199999999997</v>
      </c>
      <c r="R129" s="114">
        <f>53462.5-17809.2</f>
        <v>35653.300000000003</v>
      </c>
      <c r="S129" s="7">
        <v>0</v>
      </c>
      <c r="T129" s="7">
        <f t="shared" si="22"/>
        <v>0</v>
      </c>
      <c r="U129" s="7">
        <v>0</v>
      </c>
      <c r="V129" s="7">
        <v>0</v>
      </c>
      <c r="W129" s="7">
        <f t="shared" si="23"/>
        <v>0</v>
      </c>
      <c r="X129" s="7">
        <v>0</v>
      </c>
      <c r="Y129" s="8"/>
    </row>
    <row r="130" spans="1:25" s="1" customFormat="1" ht="18.75" customHeight="1" x14ac:dyDescent="0.25">
      <c r="A130" s="51"/>
      <c r="B130" s="54"/>
      <c r="C130" s="58"/>
      <c r="D130" s="58"/>
      <c r="E130" s="58"/>
      <c r="F130" s="54"/>
      <c r="G130" s="58"/>
      <c r="H130" s="58"/>
      <c r="I130" s="58"/>
      <c r="J130" s="58"/>
      <c r="K130" s="49"/>
      <c r="L130" s="13" t="s">
        <v>11</v>
      </c>
      <c r="M130" s="7">
        <v>0</v>
      </c>
      <c r="N130" s="7">
        <v>0</v>
      </c>
      <c r="O130" s="7">
        <v>0</v>
      </c>
      <c r="P130" s="7"/>
      <c r="Q130" s="7">
        <f t="shared" si="21"/>
        <v>0</v>
      </c>
      <c r="R130" s="114">
        <v>0</v>
      </c>
      <c r="S130" s="7"/>
      <c r="T130" s="7">
        <f t="shared" si="22"/>
        <v>0</v>
      </c>
      <c r="U130" s="7">
        <v>0</v>
      </c>
      <c r="V130" s="7"/>
      <c r="W130" s="7">
        <f t="shared" si="23"/>
        <v>0</v>
      </c>
      <c r="X130" s="7">
        <v>0</v>
      </c>
      <c r="Y130" s="8"/>
    </row>
    <row r="131" spans="1:25" s="1" customFormat="1" ht="18.75" customHeight="1" x14ac:dyDescent="0.25">
      <c r="A131" s="51"/>
      <c r="B131" s="54"/>
      <c r="C131" s="58"/>
      <c r="D131" s="58"/>
      <c r="E131" s="58"/>
      <c r="F131" s="54"/>
      <c r="G131" s="58"/>
      <c r="H131" s="58"/>
      <c r="I131" s="58"/>
      <c r="J131" s="58"/>
      <c r="K131" s="49"/>
      <c r="L131" s="13" t="s">
        <v>12</v>
      </c>
      <c r="M131" s="7">
        <v>0</v>
      </c>
      <c r="N131" s="7">
        <v>0</v>
      </c>
      <c r="O131" s="7">
        <v>0</v>
      </c>
      <c r="P131" s="7"/>
      <c r="Q131" s="7">
        <f t="shared" si="21"/>
        <v>0</v>
      </c>
      <c r="R131" s="114">
        <v>0</v>
      </c>
      <c r="S131" s="7"/>
      <c r="T131" s="7">
        <f t="shared" si="22"/>
        <v>0</v>
      </c>
      <c r="U131" s="7">
        <v>0</v>
      </c>
      <c r="V131" s="7"/>
      <c r="W131" s="7">
        <f t="shared" si="23"/>
        <v>0</v>
      </c>
      <c r="X131" s="7">
        <v>0</v>
      </c>
      <c r="Y131" s="8"/>
    </row>
    <row r="132" spans="1:25" s="1" customFormat="1" ht="15.75" x14ac:dyDescent="0.25">
      <c r="A132" s="52"/>
      <c r="B132" s="55"/>
      <c r="C132" s="59"/>
      <c r="D132" s="59"/>
      <c r="E132" s="59"/>
      <c r="F132" s="55"/>
      <c r="G132" s="59"/>
      <c r="H132" s="59"/>
      <c r="I132" s="59"/>
      <c r="J132" s="59"/>
      <c r="K132" s="49"/>
      <c r="L132" s="13" t="s">
        <v>13</v>
      </c>
      <c r="M132" s="7">
        <v>0</v>
      </c>
      <c r="N132" s="7">
        <v>0</v>
      </c>
      <c r="O132" s="7">
        <v>0</v>
      </c>
      <c r="P132" s="7"/>
      <c r="Q132" s="7">
        <f t="shared" si="21"/>
        <v>0</v>
      </c>
      <c r="R132" s="114">
        <v>0</v>
      </c>
      <c r="S132" s="7"/>
      <c r="T132" s="7">
        <f t="shared" si="22"/>
        <v>0</v>
      </c>
      <c r="U132" s="7">
        <v>0</v>
      </c>
      <c r="V132" s="7"/>
      <c r="W132" s="7">
        <f t="shared" si="23"/>
        <v>0</v>
      </c>
      <c r="X132" s="7">
        <v>0</v>
      </c>
      <c r="Y132" s="8"/>
    </row>
    <row r="133" spans="1:25" s="1" customFormat="1" ht="18.75" customHeight="1" x14ac:dyDescent="0.25">
      <c r="A133" s="50" t="s">
        <v>73</v>
      </c>
      <c r="B133" s="53">
        <v>2017</v>
      </c>
      <c r="C133" s="53" t="s">
        <v>21</v>
      </c>
      <c r="D133" s="53" t="s">
        <v>21</v>
      </c>
      <c r="E133" s="53" t="s">
        <v>21</v>
      </c>
      <c r="F133" s="53" t="s">
        <v>46</v>
      </c>
      <c r="G133" s="53" t="s">
        <v>15</v>
      </c>
      <c r="H133" s="53" t="s">
        <v>21</v>
      </c>
      <c r="I133" s="53" t="s">
        <v>21</v>
      </c>
      <c r="J133" s="57">
        <v>0</v>
      </c>
      <c r="K133" s="49" t="s">
        <v>0</v>
      </c>
      <c r="L133" s="12" t="s">
        <v>9</v>
      </c>
      <c r="M133" s="7">
        <v>0</v>
      </c>
      <c r="N133" s="7">
        <v>0</v>
      </c>
      <c r="O133" s="7">
        <v>18700</v>
      </c>
      <c r="P133" s="7"/>
      <c r="Q133" s="7">
        <f t="shared" si="21"/>
        <v>12800</v>
      </c>
      <c r="R133" s="114">
        <f>R134</f>
        <v>12800</v>
      </c>
      <c r="S133" s="7"/>
      <c r="T133" s="7">
        <f t="shared" si="22"/>
        <v>0</v>
      </c>
      <c r="U133" s="7">
        <v>0</v>
      </c>
      <c r="V133" s="7"/>
      <c r="W133" s="7">
        <f t="shared" si="23"/>
        <v>0</v>
      </c>
      <c r="X133" s="7">
        <v>0</v>
      </c>
      <c r="Y133" s="8"/>
    </row>
    <row r="134" spans="1:25" s="1" customFormat="1" ht="18.75" customHeight="1" x14ac:dyDescent="0.25">
      <c r="A134" s="51"/>
      <c r="B134" s="54"/>
      <c r="C134" s="58"/>
      <c r="D134" s="58"/>
      <c r="E134" s="58"/>
      <c r="F134" s="54"/>
      <c r="G134" s="58"/>
      <c r="H134" s="58"/>
      <c r="I134" s="58"/>
      <c r="J134" s="58"/>
      <c r="K134" s="49"/>
      <c r="L134" s="13" t="s">
        <v>10</v>
      </c>
      <c r="M134" s="7">
        <v>0</v>
      </c>
      <c r="N134" s="7">
        <v>0</v>
      </c>
      <c r="O134" s="7">
        <v>18700</v>
      </c>
      <c r="P134" s="7"/>
      <c r="Q134" s="7">
        <f t="shared" si="21"/>
        <v>12800</v>
      </c>
      <c r="R134" s="114">
        <v>12800</v>
      </c>
      <c r="S134" s="7"/>
      <c r="T134" s="7">
        <f t="shared" si="22"/>
        <v>0</v>
      </c>
      <c r="U134" s="7">
        <v>0</v>
      </c>
      <c r="V134" s="7"/>
      <c r="W134" s="7">
        <f t="shared" si="23"/>
        <v>0</v>
      </c>
      <c r="X134" s="7">
        <v>0</v>
      </c>
      <c r="Y134" s="8"/>
    </row>
    <row r="135" spans="1:25" s="1" customFormat="1" ht="18.75" customHeight="1" x14ac:dyDescent="0.25">
      <c r="A135" s="51"/>
      <c r="B135" s="54"/>
      <c r="C135" s="58"/>
      <c r="D135" s="58"/>
      <c r="E135" s="58"/>
      <c r="F135" s="54"/>
      <c r="G135" s="58"/>
      <c r="H135" s="58"/>
      <c r="I135" s="58"/>
      <c r="J135" s="58"/>
      <c r="K135" s="49"/>
      <c r="L135" s="13" t="s">
        <v>11</v>
      </c>
      <c r="M135" s="7">
        <v>0</v>
      </c>
      <c r="N135" s="7">
        <v>0</v>
      </c>
      <c r="O135" s="7">
        <v>0</v>
      </c>
      <c r="P135" s="7"/>
      <c r="Q135" s="7">
        <f t="shared" si="21"/>
        <v>0</v>
      </c>
      <c r="R135" s="114">
        <v>0</v>
      </c>
      <c r="S135" s="7"/>
      <c r="T135" s="7">
        <f t="shared" si="22"/>
        <v>0</v>
      </c>
      <c r="U135" s="7">
        <v>0</v>
      </c>
      <c r="V135" s="7"/>
      <c r="W135" s="7">
        <f t="shared" si="23"/>
        <v>0</v>
      </c>
      <c r="X135" s="7">
        <v>0</v>
      </c>
      <c r="Y135" s="8"/>
    </row>
    <row r="136" spans="1:25" s="1" customFormat="1" ht="18.75" customHeight="1" x14ac:dyDescent="0.25">
      <c r="A136" s="51"/>
      <c r="B136" s="54"/>
      <c r="C136" s="58"/>
      <c r="D136" s="58"/>
      <c r="E136" s="58"/>
      <c r="F136" s="54"/>
      <c r="G136" s="58"/>
      <c r="H136" s="58"/>
      <c r="I136" s="58"/>
      <c r="J136" s="58"/>
      <c r="K136" s="49"/>
      <c r="L136" s="13" t="s">
        <v>12</v>
      </c>
      <c r="M136" s="7">
        <v>0</v>
      </c>
      <c r="N136" s="7">
        <v>0</v>
      </c>
      <c r="O136" s="7">
        <v>0</v>
      </c>
      <c r="P136" s="7"/>
      <c r="Q136" s="7">
        <f t="shared" si="21"/>
        <v>0</v>
      </c>
      <c r="R136" s="114">
        <v>0</v>
      </c>
      <c r="S136" s="7"/>
      <c r="T136" s="7">
        <f t="shared" si="22"/>
        <v>0</v>
      </c>
      <c r="U136" s="7">
        <v>0</v>
      </c>
      <c r="V136" s="7"/>
      <c r="W136" s="7">
        <f t="shared" si="23"/>
        <v>0</v>
      </c>
      <c r="X136" s="7">
        <v>0</v>
      </c>
      <c r="Y136" s="8"/>
    </row>
    <row r="137" spans="1:25" s="1" customFormat="1" ht="18.75" customHeight="1" x14ac:dyDescent="0.25">
      <c r="A137" s="52"/>
      <c r="B137" s="55"/>
      <c r="C137" s="59"/>
      <c r="D137" s="59"/>
      <c r="E137" s="59"/>
      <c r="F137" s="55"/>
      <c r="G137" s="59"/>
      <c r="H137" s="59"/>
      <c r="I137" s="59"/>
      <c r="J137" s="59"/>
      <c r="K137" s="49"/>
      <c r="L137" s="13" t="s">
        <v>13</v>
      </c>
      <c r="M137" s="7">
        <v>0</v>
      </c>
      <c r="N137" s="7">
        <v>0</v>
      </c>
      <c r="O137" s="7">
        <v>0</v>
      </c>
      <c r="P137" s="7"/>
      <c r="Q137" s="7">
        <f t="shared" si="21"/>
        <v>0</v>
      </c>
      <c r="R137" s="114">
        <v>0</v>
      </c>
      <c r="S137" s="7"/>
      <c r="T137" s="7">
        <f t="shared" si="22"/>
        <v>0</v>
      </c>
      <c r="U137" s="7">
        <v>0</v>
      </c>
      <c r="V137" s="7"/>
      <c r="W137" s="7">
        <f t="shared" si="23"/>
        <v>0</v>
      </c>
      <c r="X137" s="7">
        <v>0</v>
      </c>
      <c r="Y137" s="8"/>
    </row>
    <row r="138" spans="1:25" s="1" customFormat="1" ht="18.75" customHeight="1" x14ac:dyDescent="0.25">
      <c r="A138" s="50" t="s">
        <v>84</v>
      </c>
      <c r="B138" s="53">
        <v>2017</v>
      </c>
      <c r="C138" s="53" t="s">
        <v>21</v>
      </c>
      <c r="D138" s="53" t="s">
        <v>21</v>
      </c>
      <c r="E138" s="53" t="s">
        <v>21</v>
      </c>
      <c r="F138" s="53" t="s">
        <v>46</v>
      </c>
      <c r="G138" s="53" t="s">
        <v>15</v>
      </c>
      <c r="H138" s="53" t="s">
        <v>21</v>
      </c>
      <c r="I138" s="53" t="s">
        <v>21</v>
      </c>
      <c r="J138" s="57">
        <v>0</v>
      </c>
      <c r="K138" s="49" t="s">
        <v>0</v>
      </c>
      <c r="L138" s="12" t="s">
        <v>9</v>
      </c>
      <c r="M138" s="7">
        <v>0</v>
      </c>
      <c r="N138" s="7">
        <v>0</v>
      </c>
      <c r="O138" s="7">
        <v>25742.1</v>
      </c>
      <c r="P138" s="7">
        <f>P139</f>
        <v>25742</v>
      </c>
      <c r="Q138" s="7">
        <f t="shared" si="21"/>
        <v>-12459</v>
      </c>
      <c r="R138" s="114">
        <f>R139</f>
        <v>13283</v>
      </c>
      <c r="S138" s="7">
        <f>S139</f>
        <v>0</v>
      </c>
      <c r="T138" s="7">
        <f t="shared" si="22"/>
        <v>0</v>
      </c>
      <c r="U138" s="7">
        <v>0</v>
      </c>
      <c r="V138" s="7">
        <f>V139</f>
        <v>0</v>
      </c>
      <c r="W138" s="7">
        <f t="shared" si="23"/>
        <v>0</v>
      </c>
      <c r="X138" s="7">
        <v>0</v>
      </c>
      <c r="Y138" s="8"/>
    </row>
    <row r="139" spans="1:25" s="1" customFormat="1" ht="18.75" customHeight="1" x14ac:dyDescent="0.25">
      <c r="A139" s="51"/>
      <c r="B139" s="54"/>
      <c r="C139" s="58"/>
      <c r="D139" s="58"/>
      <c r="E139" s="58"/>
      <c r="F139" s="54"/>
      <c r="G139" s="58"/>
      <c r="H139" s="58"/>
      <c r="I139" s="58"/>
      <c r="J139" s="58"/>
      <c r="K139" s="49"/>
      <c r="L139" s="13" t="s">
        <v>10</v>
      </c>
      <c r="M139" s="7">
        <v>0</v>
      </c>
      <c r="N139" s="7">
        <v>0</v>
      </c>
      <c r="O139" s="7">
        <v>25742.1</v>
      </c>
      <c r="P139" s="7">
        <v>25742</v>
      </c>
      <c r="Q139" s="7">
        <f t="shared" si="21"/>
        <v>-12459</v>
      </c>
      <c r="R139" s="114">
        <f>25742-12459</f>
        <v>13283</v>
      </c>
      <c r="S139" s="7">
        <v>0</v>
      </c>
      <c r="T139" s="7">
        <f t="shared" si="22"/>
        <v>0</v>
      </c>
      <c r="U139" s="7">
        <v>0</v>
      </c>
      <c r="V139" s="7">
        <v>0</v>
      </c>
      <c r="W139" s="7">
        <f t="shared" si="23"/>
        <v>0</v>
      </c>
      <c r="X139" s="7">
        <v>0</v>
      </c>
      <c r="Y139" s="8"/>
    </row>
    <row r="140" spans="1:25" s="1" customFormat="1" ht="18.75" customHeight="1" x14ac:dyDescent="0.25">
      <c r="A140" s="51"/>
      <c r="B140" s="54"/>
      <c r="C140" s="58"/>
      <c r="D140" s="58"/>
      <c r="E140" s="58"/>
      <c r="F140" s="54"/>
      <c r="G140" s="58"/>
      <c r="H140" s="58"/>
      <c r="I140" s="58"/>
      <c r="J140" s="58"/>
      <c r="K140" s="49"/>
      <c r="L140" s="13" t="s">
        <v>11</v>
      </c>
      <c r="M140" s="7">
        <v>0</v>
      </c>
      <c r="N140" s="7">
        <v>0</v>
      </c>
      <c r="O140" s="7">
        <v>0</v>
      </c>
      <c r="P140" s="7"/>
      <c r="Q140" s="7">
        <f t="shared" si="21"/>
        <v>0</v>
      </c>
      <c r="R140" s="114">
        <v>0</v>
      </c>
      <c r="S140" s="7"/>
      <c r="T140" s="7">
        <f t="shared" si="22"/>
        <v>0</v>
      </c>
      <c r="U140" s="7">
        <v>0</v>
      </c>
      <c r="V140" s="7"/>
      <c r="W140" s="7">
        <f t="shared" si="23"/>
        <v>0</v>
      </c>
      <c r="X140" s="7">
        <v>0</v>
      </c>
      <c r="Y140" s="8"/>
    </row>
    <row r="141" spans="1:25" s="1" customFormat="1" ht="18.75" customHeight="1" x14ac:dyDescent="0.25">
      <c r="A141" s="51"/>
      <c r="B141" s="54"/>
      <c r="C141" s="58"/>
      <c r="D141" s="58"/>
      <c r="E141" s="58"/>
      <c r="F141" s="54"/>
      <c r="G141" s="58"/>
      <c r="H141" s="58"/>
      <c r="I141" s="58"/>
      <c r="J141" s="58"/>
      <c r="K141" s="49"/>
      <c r="L141" s="13" t="s">
        <v>12</v>
      </c>
      <c r="M141" s="7">
        <v>0</v>
      </c>
      <c r="N141" s="7">
        <v>0</v>
      </c>
      <c r="O141" s="7">
        <v>0</v>
      </c>
      <c r="P141" s="7"/>
      <c r="Q141" s="7">
        <f t="shared" si="21"/>
        <v>0</v>
      </c>
      <c r="R141" s="114">
        <v>0</v>
      </c>
      <c r="S141" s="7"/>
      <c r="T141" s="7">
        <f t="shared" si="22"/>
        <v>0</v>
      </c>
      <c r="U141" s="7">
        <v>0</v>
      </c>
      <c r="V141" s="7"/>
      <c r="W141" s="7">
        <f t="shared" si="23"/>
        <v>0</v>
      </c>
      <c r="X141" s="7">
        <v>0</v>
      </c>
      <c r="Y141" s="8"/>
    </row>
    <row r="142" spans="1:25" s="1" customFormat="1" ht="18.75" customHeight="1" x14ac:dyDescent="0.25">
      <c r="A142" s="52"/>
      <c r="B142" s="55"/>
      <c r="C142" s="59"/>
      <c r="D142" s="59"/>
      <c r="E142" s="59"/>
      <c r="F142" s="55"/>
      <c r="G142" s="59"/>
      <c r="H142" s="59"/>
      <c r="I142" s="59"/>
      <c r="J142" s="59"/>
      <c r="K142" s="49"/>
      <c r="L142" s="13" t="s">
        <v>13</v>
      </c>
      <c r="M142" s="7">
        <v>0</v>
      </c>
      <c r="N142" s="7">
        <v>0</v>
      </c>
      <c r="O142" s="7">
        <v>0</v>
      </c>
      <c r="P142" s="7"/>
      <c r="Q142" s="7">
        <f t="shared" ref="Q142:Q172" si="24">R142-P142</f>
        <v>0</v>
      </c>
      <c r="R142" s="114">
        <v>0</v>
      </c>
      <c r="S142" s="7"/>
      <c r="T142" s="7">
        <f t="shared" ref="T142:T172" si="25">U142-S142</f>
        <v>0</v>
      </c>
      <c r="U142" s="7">
        <v>0</v>
      </c>
      <c r="V142" s="7"/>
      <c r="W142" s="7">
        <f t="shared" ref="W142:W172" si="26">X142-V142</f>
        <v>0</v>
      </c>
      <c r="X142" s="7">
        <v>0</v>
      </c>
      <c r="Y142" s="8"/>
    </row>
    <row r="143" spans="1:25" s="1" customFormat="1" ht="18.75" customHeight="1" x14ac:dyDescent="0.25">
      <c r="A143" s="50" t="s">
        <v>107</v>
      </c>
      <c r="B143" s="53">
        <v>2018</v>
      </c>
      <c r="C143" s="53" t="s">
        <v>21</v>
      </c>
      <c r="D143" s="53" t="s">
        <v>21</v>
      </c>
      <c r="E143" s="53" t="s">
        <v>21</v>
      </c>
      <c r="F143" s="53" t="s">
        <v>46</v>
      </c>
      <c r="G143" s="53" t="s">
        <v>15</v>
      </c>
      <c r="H143" s="53" t="s">
        <v>21</v>
      </c>
      <c r="I143" s="53" t="s">
        <v>21</v>
      </c>
      <c r="J143" s="57">
        <v>0</v>
      </c>
      <c r="K143" s="49" t="s">
        <v>0</v>
      </c>
      <c r="L143" s="12" t="s">
        <v>9</v>
      </c>
      <c r="M143" s="7">
        <v>0</v>
      </c>
      <c r="N143" s="7">
        <v>0</v>
      </c>
      <c r="O143" s="7">
        <v>0</v>
      </c>
      <c r="P143" s="7"/>
      <c r="Q143" s="7">
        <f t="shared" si="24"/>
        <v>15000</v>
      </c>
      <c r="R143" s="114">
        <v>15000</v>
      </c>
      <c r="S143" s="7"/>
      <c r="T143" s="7">
        <f t="shared" si="25"/>
        <v>35000</v>
      </c>
      <c r="U143" s="7">
        <v>35000</v>
      </c>
      <c r="V143" s="7"/>
      <c r="W143" s="7">
        <f t="shared" si="26"/>
        <v>0</v>
      </c>
      <c r="X143" s="7">
        <v>0</v>
      </c>
      <c r="Y143" s="8"/>
    </row>
    <row r="144" spans="1:25" s="1" customFormat="1" ht="18.75" customHeight="1" x14ac:dyDescent="0.25">
      <c r="A144" s="51"/>
      <c r="B144" s="54"/>
      <c r="C144" s="58"/>
      <c r="D144" s="58"/>
      <c r="E144" s="58"/>
      <c r="F144" s="54"/>
      <c r="G144" s="58"/>
      <c r="H144" s="58"/>
      <c r="I144" s="58"/>
      <c r="J144" s="58"/>
      <c r="K144" s="49"/>
      <c r="L144" s="13" t="s">
        <v>10</v>
      </c>
      <c r="M144" s="7">
        <v>0</v>
      </c>
      <c r="N144" s="7">
        <v>0</v>
      </c>
      <c r="O144" s="7">
        <v>0</v>
      </c>
      <c r="P144" s="7"/>
      <c r="Q144" s="7">
        <f t="shared" si="24"/>
        <v>15000</v>
      </c>
      <c r="R144" s="114">
        <v>15000</v>
      </c>
      <c r="S144" s="7"/>
      <c r="T144" s="7">
        <f t="shared" si="25"/>
        <v>35000</v>
      </c>
      <c r="U144" s="7">
        <v>35000</v>
      </c>
      <c r="V144" s="7"/>
      <c r="W144" s="7">
        <f t="shared" si="26"/>
        <v>0</v>
      </c>
      <c r="X144" s="7">
        <v>0</v>
      </c>
      <c r="Y144" s="8"/>
    </row>
    <row r="145" spans="1:25" s="1" customFormat="1" ht="18.75" customHeight="1" x14ac:dyDescent="0.25">
      <c r="A145" s="51"/>
      <c r="B145" s="54"/>
      <c r="C145" s="58"/>
      <c r="D145" s="58"/>
      <c r="E145" s="58"/>
      <c r="F145" s="54"/>
      <c r="G145" s="58"/>
      <c r="H145" s="58"/>
      <c r="I145" s="58"/>
      <c r="J145" s="58"/>
      <c r="K145" s="49"/>
      <c r="L145" s="13" t="s">
        <v>11</v>
      </c>
      <c r="M145" s="7">
        <v>0</v>
      </c>
      <c r="N145" s="7">
        <v>0</v>
      </c>
      <c r="O145" s="7">
        <v>0</v>
      </c>
      <c r="P145" s="7"/>
      <c r="Q145" s="7">
        <f t="shared" si="24"/>
        <v>0</v>
      </c>
      <c r="R145" s="114">
        <v>0</v>
      </c>
      <c r="S145" s="7"/>
      <c r="T145" s="7">
        <f t="shared" si="25"/>
        <v>0</v>
      </c>
      <c r="U145" s="7">
        <v>0</v>
      </c>
      <c r="V145" s="7"/>
      <c r="W145" s="7">
        <f t="shared" si="26"/>
        <v>0</v>
      </c>
      <c r="X145" s="7">
        <v>0</v>
      </c>
      <c r="Y145" s="8"/>
    </row>
    <row r="146" spans="1:25" s="1" customFormat="1" ht="18.75" customHeight="1" x14ac:dyDescent="0.25">
      <c r="A146" s="51"/>
      <c r="B146" s="54"/>
      <c r="C146" s="58"/>
      <c r="D146" s="58"/>
      <c r="E146" s="58"/>
      <c r="F146" s="54"/>
      <c r="G146" s="58"/>
      <c r="H146" s="58"/>
      <c r="I146" s="58"/>
      <c r="J146" s="58"/>
      <c r="K146" s="49"/>
      <c r="L146" s="13" t="s">
        <v>12</v>
      </c>
      <c r="M146" s="7">
        <v>0</v>
      </c>
      <c r="N146" s="7">
        <v>0</v>
      </c>
      <c r="O146" s="7">
        <v>0</v>
      </c>
      <c r="P146" s="7"/>
      <c r="Q146" s="7">
        <f t="shared" si="24"/>
        <v>0</v>
      </c>
      <c r="R146" s="114">
        <v>0</v>
      </c>
      <c r="S146" s="7"/>
      <c r="T146" s="7">
        <f t="shared" si="25"/>
        <v>0</v>
      </c>
      <c r="U146" s="7">
        <v>0</v>
      </c>
      <c r="V146" s="7"/>
      <c r="W146" s="7">
        <f t="shared" si="26"/>
        <v>0</v>
      </c>
      <c r="X146" s="7">
        <v>0</v>
      </c>
      <c r="Y146" s="8"/>
    </row>
    <row r="147" spans="1:25" s="1" customFormat="1" ht="18.75" customHeight="1" x14ac:dyDescent="0.25">
      <c r="A147" s="52"/>
      <c r="B147" s="55"/>
      <c r="C147" s="59"/>
      <c r="D147" s="59"/>
      <c r="E147" s="59"/>
      <c r="F147" s="55"/>
      <c r="G147" s="59"/>
      <c r="H147" s="59"/>
      <c r="I147" s="59"/>
      <c r="J147" s="59"/>
      <c r="K147" s="49"/>
      <c r="L147" s="13" t="s">
        <v>13</v>
      </c>
      <c r="M147" s="7">
        <v>0</v>
      </c>
      <c r="N147" s="7">
        <v>0</v>
      </c>
      <c r="O147" s="7">
        <v>0</v>
      </c>
      <c r="P147" s="7"/>
      <c r="Q147" s="7">
        <f t="shared" si="24"/>
        <v>0</v>
      </c>
      <c r="R147" s="114">
        <v>0</v>
      </c>
      <c r="S147" s="7"/>
      <c r="T147" s="7">
        <f t="shared" si="25"/>
        <v>0</v>
      </c>
      <c r="U147" s="7">
        <v>0</v>
      </c>
      <c r="V147" s="7"/>
      <c r="W147" s="7">
        <f t="shared" si="26"/>
        <v>0</v>
      </c>
      <c r="X147" s="7">
        <v>0</v>
      </c>
      <c r="Y147" s="8"/>
    </row>
    <row r="148" spans="1:25" s="1" customFormat="1" ht="18.75" customHeight="1" x14ac:dyDescent="0.25">
      <c r="A148" s="50" t="s">
        <v>121</v>
      </c>
      <c r="B148" s="53">
        <v>2018</v>
      </c>
      <c r="C148" s="53" t="s">
        <v>21</v>
      </c>
      <c r="D148" s="53" t="s">
        <v>21</v>
      </c>
      <c r="E148" s="53" t="s">
        <v>21</v>
      </c>
      <c r="F148" s="53" t="s">
        <v>122</v>
      </c>
      <c r="G148" s="53" t="s">
        <v>15</v>
      </c>
      <c r="H148" s="53" t="s">
        <v>21</v>
      </c>
      <c r="I148" s="53" t="s">
        <v>21</v>
      </c>
      <c r="J148" s="57">
        <v>0</v>
      </c>
      <c r="K148" s="49" t="s">
        <v>0</v>
      </c>
      <c r="L148" s="12" t="s">
        <v>9</v>
      </c>
      <c r="M148" s="7">
        <v>0</v>
      </c>
      <c r="N148" s="7">
        <v>0</v>
      </c>
      <c r="O148" s="7">
        <v>0</v>
      </c>
      <c r="P148" s="7"/>
      <c r="Q148" s="7">
        <v>7000</v>
      </c>
      <c r="R148" s="114">
        <f>P148+Q148</f>
        <v>7000</v>
      </c>
      <c r="S148" s="7"/>
      <c r="T148" s="7">
        <f t="shared" si="25"/>
        <v>0</v>
      </c>
      <c r="U148" s="7">
        <v>0</v>
      </c>
      <c r="V148" s="7"/>
      <c r="W148" s="7">
        <f t="shared" si="26"/>
        <v>0</v>
      </c>
      <c r="X148" s="7">
        <v>0</v>
      </c>
      <c r="Y148" s="8"/>
    </row>
    <row r="149" spans="1:25" s="1" customFormat="1" ht="18.75" customHeight="1" x14ac:dyDescent="0.25">
      <c r="A149" s="51"/>
      <c r="B149" s="54"/>
      <c r="C149" s="58"/>
      <c r="D149" s="58"/>
      <c r="E149" s="58"/>
      <c r="F149" s="54"/>
      <c r="G149" s="58"/>
      <c r="H149" s="58"/>
      <c r="I149" s="58"/>
      <c r="J149" s="58"/>
      <c r="K149" s="49"/>
      <c r="L149" s="13" t="s">
        <v>10</v>
      </c>
      <c r="M149" s="7">
        <v>0</v>
      </c>
      <c r="N149" s="7">
        <v>0</v>
      </c>
      <c r="O149" s="7">
        <v>0</v>
      </c>
      <c r="P149" s="7"/>
      <c r="Q149" s="7">
        <v>7000</v>
      </c>
      <c r="R149" s="114">
        <f t="shared" ref="R149:R152" si="27">P149+Q149</f>
        <v>7000</v>
      </c>
      <c r="S149" s="7"/>
      <c r="T149" s="7"/>
      <c r="U149" s="7">
        <v>0</v>
      </c>
      <c r="V149" s="7"/>
      <c r="W149" s="7">
        <f t="shared" si="26"/>
        <v>0</v>
      </c>
      <c r="X149" s="7">
        <v>0</v>
      </c>
      <c r="Y149" s="8"/>
    </row>
    <row r="150" spans="1:25" s="1" customFormat="1" ht="18.75" customHeight="1" x14ac:dyDescent="0.25">
      <c r="A150" s="51"/>
      <c r="B150" s="54"/>
      <c r="C150" s="58"/>
      <c r="D150" s="58"/>
      <c r="E150" s="58"/>
      <c r="F150" s="54"/>
      <c r="G150" s="58"/>
      <c r="H150" s="58"/>
      <c r="I150" s="58"/>
      <c r="J150" s="58"/>
      <c r="K150" s="49"/>
      <c r="L150" s="13" t="s">
        <v>11</v>
      </c>
      <c r="M150" s="7">
        <v>0</v>
      </c>
      <c r="N150" s="7">
        <v>0</v>
      </c>
      <c r="O150" s="7">
        <v>0</v>
      </c>
      <c r="P150" s="7"/>
      <c r="Q150" s="7">
        <v>0</v>
      </c>
      <c r="R150" s="114">
        <f t="shared" si="27"/>
        <v>0</v>
      </c>
      <c r="S150" s="7"/>
      <c r="T150" s="7"/>
      <c r="U150" s="7">
        <v>0</v>
      </c>
      <c r="V150" s="7"/>
      <c r="W150" s="7">
        <f t="shared" si="26"/>
        <v>0</v>
      </c>
      <c r="X150" s="7">
        <v>0</v>
      </c>
      <c r="Y150" s="8"/>
    </row>
    <row r="151" spans="1:25" s="1" customFormat="1" ht="18.75" customHeight="1" x14ac:dyDescent="0.25">
      <c r="A151" s="51"/>
      <c r="B151" s="54"/>
      <c r="C151" s="58"/>
      <c r="D151" s="58"/>
      <c r="E151" s="58"/>
      <c r="F151" s="54"/>
      <c r="G151" s="58"/>
      <c r="H151" s="58"/>
      <c r="I151" s="58"/>
      <c r="J151" s="58"/>
      <c r="K151" s="49"/>
      <c r="L151" s="13" t="s">
        <v>12</v>
      </c>
      <c r="M151" s="7">
        <v>0</v>
      </c>
      <c r="N151" s="7">
        <v>0</v>
      </c>
      <c r="O151" s="7">
        <v>0</v>
      </c>
      <c r="P151" s="7"/>
      <c r="Q151" s="7">
        <v>0</v>
      </c>
      <c r="R151" s="114">
        <f t="shared" si="27"/>
        <v>0</v>
      </c>
      <c r="S151" s="7"/>
      <c r="T151" s="7"/>
      <c r="U151" s="7">
        <v>0</v>
      </c>
      <c r="V151" s="7"/>
      <c r="W151" s="7">
        <f t="shared" si="26"/>
        <v>0</v>
      </c>
      <c r="X151" s="7">
        <v>0</v>
      </c>
      <c r="Y151" s="8"/>
    </row>
    <row r="152" spans="1:25" s="1" customFormat="1" ht="18.75" customHeight="1" x14ac:dyDescent="0.25">
      <c r="A152" s="52"/>
      <c r="B152" s="55"/>
      <c r="C152" s="59"/>
      <c r="D152" s="59"/>
      <c r="E152" s="59"/>
      <c r="F152" s="55"/>
      <c r="G152" s="59"/>
      <c r="H152" s="59"/>
      <c r="I152" s="59"/>
      <c r="J152" s="59"/>
      <c r="K152" s="49"/>
      <c r="L152" s="13" t="s">
        <v>13</v>
      </c>
      <c r="M152" s="7">
        <v>0</v>
      </c>
      <c r="N152" s="7">
        <v>0</v>
      </c>
      <c r="O152" s="7">
        <v>0</v>
      </c>
      <c r="P152" s="7"/>
      <c r="Q152" s="7">
        <v>0</v>
      </c>
      <c r="R152" s="114">
        <f t="shared" si="27"/>
        <v>0</v>
      </c>
      <c r="S152" s="7"/>
      <c r="T152" s="7"/>
      <c r="U152" s="7">
        <v>0</v>
      </c>
      <c r="V152" s="7"/>
      <c r="W152" s="7">
        <f t="shared" si="26"/>
        <v>0</v>
      </c>
      <c r="X152" s="7">
        <v>0</v>
      </c>
      <c r="Y152" s="8"/>
    </row>
    <row r="153" spans="1:25" s="1" customFormat="1" ht="25.5" customHeight="1" x14ac:dyDescent="0.25">
      <c r="A153" s="50" t="s">
        <v>69</v>
      </c>
      <c r="B153" s="53">
        <v>2020</v>
      </c>
      <c r="C153" s="53">
        <v>2020</v>
      </c>
      <c r="D153" s="53" t="s">
        <v>21</v>
      </c>
      <c r="E153" s="53" t="s">
        <v>21</v>
      </c>
      <c r="F153" s="53" t="s">
        <v>21</v>
      </c>
      <c r="G153" s="53" t="s">
        <v>15</v>
      </c>
      <c r="H153" s="53" t="s">
        <v>21</v>
      </c>
      <c r="I153" s="53" t="s">
        <v>21</v>
      </c>
      <c r="J153" s="57">
        <v>0</v>
      </c>
      <c r="K153" s="49" t="s">
        <v>0</v>
      </c>
      <c r="L153" s="12" t="s">
        <v>9</v>
      </c>
      <c r="M153" s="7">
        <v>0</v>
      </c>
      <c r="N153" s="7">
        <v>0</v>
      </c>
      <c r="O153" s="7">
        <v>0</v>
      </c>
      <c r="P153" s="7">
        <f>P154</f>
        <v>0</v>
      </c>
      <c r="Q153" s="7">
        <f t="shared" si="24"/>
        <v>0</v>
      </c>
      <c r="R153" s="114">
        <v>0</v>
      </c>
      <c r="S153" s="7">
        <f>S154</f>
        <v>0</v>
      </c>
      <c r="T153" s="7">
        <f t="shared" si="25"/>
        <v>150000</v>
      </c>
      <c r="U153" s="7">
        <f>U154</f>
        <v>150000</v>
      </c>
      <c r="V153" s="7">
        <f>V154</f>
        <v>519768</v>
      </c>
      <c r="W153" s="7">
        <f t="shared" si="26"/>
        <v>385000</v>
      </c>
      <c r="X153" s="7">
        <f>X154</f>
        <v>904768</v>
      </c>
    </row>
    <row r="154" spans="1:25" s="1" customFormat="1" ht="20.25" customHeight="1" x14ac:dyDescent="0.25">
      <c r="A154" s="51"/>
      <c r="B154" s="54"/>
      <c r="C154" s="58"/>
      <c r="D154" s="58"/>
      <c r="E154" s="58"/>
      <c r="F154" s="58"/>
      <c r="G154" s="58"/>
      <c r="H154" s="58"/>
      <c r="I154" s="58"/>
      <c r="J154" s="58"/>
      <c r="K154" s="49"/>
      <c r="L154" s="13" t="s">
        <v>10</v>
      </c>
      <c r="M154" s="7">
        <v>0</v>
      </c>
      <c r="N154" s="7">
        <v>0</v>
      </c>
      <c r="O154" s="7">
        <v>0</v>
      </c>
      <c r="P154" s="7"/>
      <c r="Q154" s="7">
        <f t="shared" si="24"/>
        <v>0</v>
      </c>
      <c r="R154" s="114">
        <v>0</v>
      </c>
      <c r="S154" s="7"/>
      <c r="T154" s="7">
        <f t="shared" si="25"/>
        <v>150000</v>
      </c>
      <c r="U154" s="7">
        <v>150000</v>
      </c>
      <c r="V154" s="7">
        <v>519768</v>
      </c>
      <c r="W154" s="7">
        <f t="shared" si="26"/>
        <v>385000</v>
      </c>
      <c r="X154" s="7">
        <f>504768+400000</f>
        <v>904768</v>
      </c>
    </row>
    <row r="155" spans="1:25" s="1" customFormat="1" ht="18" customHeight="1" x14ac:dyDescent="0.25">
      <c r="A155" s="51"/>
      <c r="B155" s="54"/>
      <c r="C155" s="58"/>
      <c r="D155" s="58"/>
      <c r="E155" s="58"/>
      <c r="F155" s="58"/>
      <c r="G155" s="58"/>
      <c r="H155" s="58"/>
      <c r="I155" s="58"/>
      <c r="J155" s="58"/>
      <c r="K155" s="49"/>
      <c r="L155" s="13" t="s">
        <v>11</v>
      </c>
      <c r="M155" s="7">
        <v>0</v>
      </c>
      <c r="N155" s="7">
        <v>0</v>
      </c>
      <c r="O155" s="7">
        <v>0</v>
      </c>
      <c r="P155" s="7"/>
      <c r="Q155" s="7">
        <f t="shared" si="24"/>
        <v>0</v>
      </c>
      <c r="R155" s="114">
        <v>0</v>
      </c>
      <c r="S155" s="7"/>
      <c r="T155" s="7">
        <f t="shared" si="25"/>
        <v>0</v>
      </c>
      <c r="U155" s="7">
        <v>0</v>
      </c>
      <c r="V155" s="7"/>
      <c r="W155" s="7">
        <f t="shared" si="26"/>
        <v>0</v>
      </c>
      <c r="X155" s="7">
        <v>0</v>
      </c>
    </row>
    <row r="156" spans="1:25" s="1" customFormat="1" ht="16.5" customHeight="1" x14ac:dyDescent="0.25">
      <c r="A156" s="51"/>
      <c r="B156" s="54"/>
      <c r="C156" s="58"/>
      <c r="D156" s="58"/>
      <c r="E156" s="58"/>
      <c r="F156" s="58"/>
      <c r="G156" s="58"/>
      <c r="H156" s="58"/>
      <c r="I156" s="58"/>
      <c r="J156" s="58"/>
      <c r="K156" s="49"/>
      <c r="L156" s="13" t="s">
        <v>12</v>
      </c>
      <c r="M156" s="7">
        <v>0</v>
      </c>
      <c r="N156" s="7">
        <v>0</v>
      </c>
      <c r="O156" s="7">
        <v>0</v>
      </c>
      <c r="P156" s="7"/>
      <c r="Q156" s="7">
        <f t="shared" si="24"/>
        <v>0</v>
      </c>
      <c r="R156" s="114">
        <v>0</v>
      </c>
      <c r="S156" s="7"/>
      <c r="T156" s="7">
        <f t="shared" si="25"/>
        <v>0</v>
      </c>
      <c r="U156" s="7">
        <v>0</v>
      </c>
      <c r="V156" s="7"/>
      <c r="W156" s="7">
        <f t="shared" si="26"/>
        <v>0</v>
      </c>
      <c r="X156" s="7">
        <v>0</v>
      </c>
    </row>
    <row r="157" spans="1:25" s="1" customFormat="1" ht="18.75" customHeight="1" x14ac:dyDescent="0.25">
      <c r="A157" s="52"/>
      <c r="B157" s="55"/>
      <c r="C157" s="59"/>
      <c r="D157" s="59"/>
      <c r="E157" s="59"/>
      <c r="F157" s="59"/>
      <c r="G157" s="59"/>
      <c r="H157" s="59"/>
      <c r="I157" s="59"/>
      <c r="J157" s="59"/>
      <c r="K157" s="49"/>
      <c r="L157" s="13" t="s">
        <v>13</v>
      </c>
      <c r="M157" s="7">
        <v>0</v>
      </c>
      <c r="N157" s="7">
        <v>0</v>
      </c>
      <c r="O157" s="7">
        <v>0</v>
      </c>
      <c r="P157" s="7"/>
      <c r="Q157" s="7">
        <f t="shared" si="24"/>
        <v>0</v>
      </c>
      <c r="R157" s="114">
        <v>0</v>
      </c>
      <c r="S157" s="7"/>
      <c r="T157" s="7">
        <f t="shared" si="25"/>
        <v>0</v>
      </c>
      <c r="U157" s="7">
        <v>0</v>
      </c>
      <c r="V157" s="7"/>
      <c r="W157" s="7">
        <f t="shared" si="26"/>
        <v>0</v>
      </c>
      <c r="X157" s="7">
        <v>0</v>
      </c>
    </row>
    <row r="158" spans="1:25" s="1" customFormat="1" ht="18.75" customHeight="1" x14ac:dyDescent="0.25">
      <c r="A158" s="62" t="s">
        <v>86</v>
      </c>
      <c r="B158" s="63"/>
      <c r="C158" s="63"/>
      <c r="D158" s="63"/>
      <c r="E158" s="63"/>
      <c r="F158" s="63"/>
      <c r="G158" s="63"/>
      <c r="H158" s="63"/>
      <c r="I158" s="63"/>
      <c r="J158" s="63"/>
      <c r="K158" s="64" t="s">
        <v>0</v>
      </c>
      <c r="L158" s="10" t="s">
        <v>9</v>
      </c>
      <c r="M158" s="6">
        <f>SUM(M159:M162)</f>
        <v>0</v>
      </c>
      <c r="N158" s="6">
        <f t="shared" ref="N158:X158" si="28">SUM(N159:N162)</f>
        <v>0</v>
      </c>
      <c r="O158" s="6">
        <f t="shared" si="28"/>
        <v>400000</v>
      </c>
      <c r="P158" s="6">
        <f t="shared" ref="P158:V158" si="29">SUM(P159:P162)</f>
        <v>0</v>
      </c>
      <c r="Q158" s="7">
        <f t="shared" si="24"/>
        <v>400000</v>
      </c>
      <c r="R158" s="113">
        <f t="shared" si="28"/>
        <v>400000</v>
      </c>
      <c r="S158" s="6">
        <f t="shared" si="29"/>
        <v>400000</v>
      </c>
      <c r="T158" s="7">
        <f t="shared" si="25"/>
        <v>0</v>
      </c>
      <c r="U158" s="6">
        <f t="shared" si="28"/>
        <v>400000</v>
      </c>
      <c r="V158" s="6">
        <f t="shared" si="29"/>
        <v>0</v>
      </c>
      <c r="W158" s="7">
        <f t="shared" si="26"/>
        <v>0</v>
      </c>
      <c r="X158" s="6">
        <f t="shared" si="28"/>
        <v>0</v>
      </c>
      <c r="Y158" s="22"/>
    </row>
    <row r="159" spans="1:25" s="1" customFormat="1" ht="18.75" customHeight="1" x14ac:dyDescent="0.25">
      <c r="A159" s="62"/>
      <c r="B159" s="63"/>
      <c r="C159" s="63"/>
      <c r="D159" s="63"/>
      <c r="E159" s="63"/>
      <c r="F159" s="63"/>
      <c r="G159" s="63"/>
      <c r="H159" s="63"/>
      <c r="I159" s="63"/>
      <c r="J159" s="63"/>
      <c r="K159" s="64"/>
      <c r="L159" s="11" t="s">
        <v>10</v>
      </c>
      <c r="M159" s="6">
        <f>M164</f>
        <v>0</v>
      </c>
      <c r="N159" s="6">
        <f t="shared" ref="N159:X160" si="30">N164</f>
        <v>0</v>
      </c>
      <c r="O159" s="6">
        <f t="shared" si="30"/>
        <v>400000</v>
      </c>
      <c r="P159" s="6">
        <f t="shared" ref="P159:S159" si="31">P164</f>
        <v>0</v>
      </c>
      <c r="Q159" s="7">
        <f t="shared" si="24"/>
        <v>400000</v>
      </c>
      <c r="R159" s="113">
        <f t="shared" si="30"/>
        <v>400000</v>
      </c>
      <c r="S159" s="6">
        <f t="shared" si="31"/>
        <v>400000</v>
      </c>
      <c r="T159" s="7">
        <f t="shared" si="25"/>
        <v>0</v>
      </c>
      <c r="U159" s="6">
        <f t="shared" si="30"/>
        <v>400000</v>
      </c>
      <c r="V159" s="6"/>
      <c r="W159" s="7">
        <f t="shared" si="26"/>
        <v>0</v>
      </c>
      <c r="X159" s="6">
        <f t="shared" si="30"/>
        <v>0</v>
      </c>
      <c r="Y159" s="8"/>
    </row>
    <row r="160" spans="1:25" s="1" customFormat="1" ht="18.75" customHeight="1" x14ac:dyDescent="0.25">
      <c r="A160" s="62"/>
      <c r="B160" s="63"/>
      <c r="C160" s="63"/>
      <c r="D160" s="63"/>
      <c r="E160" s="63"/>
      <c r="F160" s="63"/>
      <c r="G160" s="63"/>
      <c r="H160" s="63"/>
      <c r="I160" s="63"/>
      <c r="J160" s="63"/>
      <c r="K160" s="64"/>
      <c r="L160" s="11" t="s">
        <v>85</v>
      </c>
      <c r="M160" s="6">
        <f>M165</f>
        <v>0</v>
      </c>
      <c r="N160" s="6">
        <f t="shared" si="30"/>
        <v>0</v>
      </c>
      <c r="O160" s="6">
        <f t="shared" si="30"/>
        <v>0</v>
      </c>
      <c r="P160" s="6"/>
      <c r="Q160" s="7">
        <f t="shared" si="24"/>
        <v>0</v>
      </c>
      <c r="R160" s="113">
        <f t="shared" si="30"/>
        <v>0</v>
      </c>
      <c r="S160" s="6"/>
      <c r="T160" s="7">
        <f t="shared" si="25"/>
        <v>0</v>
      </c>
      <c r="U160" s="6">
        <f t="shared" si="30"/>
        <v>0</v>
      </c>
      <c r="V160" s="6"/>
      <c r="W160" s="7">
        <f t="shared" si="26"/>
        <v>0</v>
      </c>
      <c r="X160" s="6">
        <f t="shared" si="30"/>
        <v>0</v>
      </c>
      <c r="Y160" s="8"/>
    </row>
    <row r="161" spans="1:25" s="1" customFormat="1" ht="18.75" customHeight="1" x14ac:dyDescent="0.25">
      <c r="A161" s="62"/>
      <c r="B161" s="63"/>
      <c r="C161" s="63"/>
      <c r="D161" s="63"/>
      <c r="E161" s="63"/>
      <c r="F161" s="63"/>
      <c r="G161" s="63"/>
      <c r="H161" s="63"/>
      <c r="I161" s="63"/>
      <c r="J161" s="63"/>
      <c r="K161" s="64"/>
      <c r="L161" s="11" t="s">
        <v>12</v>
      </c>
      <c r="M161" s="6">
        <v>0</v>
      </c>
      <c r="N161" s="6">
        <v>0</v>
      </c>
      <c r="O161" s="6">
        <v>0</v>
      </c>
      <c r="P161" s="6"/>
      <c r="Q161" s="7">
        <f t="shared" si="24"/>
        <v>0</v>
      </c>
      <c r="R161" s="113">
        <v>0</v>
      </c>
      <c r="S161" s="6"/>
      <c r="T161" s="7">
        <f t="shared" si="25"/>
        <v>0</v>
      </c>
      <c r="U161" s="6">
        <v>0</v>
      </c>
      <c r="V161" s="6"/>
      <c r="W161" s="7">
        <f t="shared" si="26"/>
        <v>0</v>
      </c>
      <c r="X161" s="6">
        <v>0</v>
      </c>
      <c r="Y161" s="8"/>
    </row>
    <row r="162" spans="1:25" s="1" customFormat="1" ht="18.75" customHeight="1" x14ac:dyDescent="0.25">
      <c r="A162" s="62"/>
      <c r="B162" s="63"/>
      <c r="C162" s="63"/>
      <c r="D162" s="63"/>
      <c r="E162" s="63"/>
      <c r="F162" s="63"/>
      <c r="G162" s="63"/>
      <c r="H162" s="63"/>
      <c r="I162" s="63"/>
      <c r="J162" s="63"/>
      <c r="K162" s="64"/>
      <c r="L162" s="11" t="s">
        <v>13</v>
      </c>
      <c r="M162" s="6">
        <v>0</v>
      </c>
      <c r="N162" s="6">
        <v>0</v>
      </c>
      <c r="O162" s="6">
        <v>0</v>
      </c>
      <c r="P162" s="6"/>
      <c r="Q162" s="7">
        <f t="shared" si="24"/>
        <v>0</v>
      </c>
      <c r="R162" s="113">
        <v>0</v>
      </c>
      <c r="S162" s="6"/>
      <c r="T162" s="7">
        <f t="shared" si="25"/>
        <v>0</v>
      </c>
      <c r="U162" s="6">
        <v>0</v>
      </c>
      <c r="V162" s="6"/>
      <c r="W162" s="7">
        <f t="shared" si="26"/>
        <v>0</v>
      </c>
      <c r="X162" s="6">
        <v>0</v>
      </c>
      <c r="Y162" s="8"/>
    </row>
    <row r="163" spans="1:25" s="1" customFormat="1" ht="18.75" customHeight="1" x14ac:dyDescent="0.25">
      <c r="A163" s="62" t="s">
        <v>87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4" t="s">
        <v>0</v>
      </c>
      <c r="L163" s="10" t="s">
        <v>9</v>
      </c>
      <c r="M163" s="6">
        <f>SUM(M164:M167)</f>
        <v>0</v>
      </c>
      <c r="N163" s="6">
        <f t="shared" ref="N163:X163" si="32">SUM(N164:N167)</f>
        <v>0</v>
      </c>
      <c r="O163" s="6">
        <f t="shared" si="32"/>
        <v>400000</v>
      </c>
      <c r="P163" s="6">
        <f>SUM(P164:P167)</f>
        <v>0</v>
      </c>
      <c r="Q163" s="7">
        <f t="shared" si="24"/>
        <v>400000</v>
      </c>
      <c r="R163" s="113">
        <f t="shared" si="32"/>
        <v>400000</v>
      </c>
      <c r="S163" s="6">
        <f t="shared" ref="S163" si="33">SUM(S164:S167)</f>
        <v>400000</v>
      </c>
      <c r="T163" s="7">
        <f t="shared" si="25"/>
        <v>0</v>
      </c>
      <c r="U163" s="6">
        <f t="shared" si="32"/>
        <v>400000</v>
      </c>
      <c r="V163" s="6"/>
      <c r="W163" s="7">
        <f t="shared" si="26"/>
        <v>0</v>
      </c>
      <c r="X163" s="6">
        <f t="shared" si="32"/>
        <v>0</v>
      </c>
      <c r="Y163" s="8"/>
    </row>
    <row r="164" spans="1:25" s="1" customFormat="1" ht="18.75" customHeight="1" x14ac:dyDescent="0.25">
      <c r="A164" s="62"/>
      <c r="B164" s="63"/>
      <c r="C164" s="63"/>
      <c r="D164" s="63"/>
      <c r="E164" s="63"/>
      <c r="F164" s="63"/>
      <c r="G164" s="63"/>
      <c r="H164" s="63"/>
      <c r="I164" s="63"/>
      <c r="J164" s="63"/>
      <c r="K164" s="64"/>
      <c r="L164" s="11" t="s">
        <v>10</v>
      </c>
      <c r="M164" s="6">
        <f>M169</f>
        <v>0</v>
      </c>
      <c r="N164" s="6">
        <f t="shared" ref="N164:X164" si="34">N169</f>
        <v>0</v>
      </c>
      <c r="O164" s="6">
        <f t="shared" si="34"/>
        <v>400000</v>
      </c>
      <c r="P164" s="6">
        <f t="shared" ref="P164:S164" si="35">P169</f>
        <v>0</v>
      </c>
      <c r="Q164" s="7">
        <f t="shared" si="24"/>
        <v>400000</v>
      </c>
      <c r="R164" s="113">
        <f t="shared" si="34"/>
        <v>400000</v>
      </c>
      <c r="S164" s="6">
        <f t="shared" si="35"/>
        <v>400000</v>
      </c>
      <c r="T164" s="7">
        <f t="shared" si="25"/>
        <v>0</v>
      </c>
      <c r="U164" s="6">
        <f t="shared" si="34"/>
        <v>400000</v>
      </c>
      <c r="V164" s="6"/>
      <c r="W164" s="7">
        <f t="shared" si="26"/>
        <v>0</v>
      </c>
      <c r="X164" s="6">
        <f t="shared" si="34"/>
        <v>0</v>
      </c>
      <c r="Y164" s="8"/>
    </row>
    <row r="165" spans="1:25" s="1" customFormat="1" ht="18.75" customHeight="1" x14ac:dyDescent="0.25">
      <c r="A165" s="62"/>
      <c r="B165" s="63"/>
      <c r="C165" s="63"/>
      <c r="D165" s="63"/>
      <c r="E165" s="63"/>
      <c r="F165" s="63"/>
      <c r="G165" s="63"/>
      <c r="H165" s="63"/>
      <c r="I165" s="63"/>
      <c r="J165" s="63"/>
      <c r="K165" s="64"/>
      <c r="L165" s="11" t="s">
        <v>11</v>
      </c>
      <c r="M165" s="6">
        <v>0</v>
      </c>
      <c r="N165" s="6">
        <v>0</v>
      </c>
      <c r="O165" s="6">
        <v>0</v>
      </c>
      <c r="P165" s="6"/>
      <c r="Q165" s="7">
        <f t="shared" si="24"/>
        <v>0</v>
      </c>
      <c r="R165" s="113">
        <v>0</v>
      </c>
      <c r="S165" s="6"/>
      <c r="T165" s="7">
        <f t="shared" si="25"/>
        <v>0</v>
      </c>
      <c r="U165" s="6">
        <v>0</v>
      </c>
      <c r="V165" s="6"/>
      <c r="W165" s="7">
        <f t="shared" si="26"/>
        <v>0</v>
      </c>
      <c r="X165" s="6">
        <v>0</v>
      </c>
      <c r="Y165" s="8"/>
    </row>
    <row r="166" spans="1:25" s="1" customFormat="1" ht="18.75" customHeight="1" x14ac:dyDescent="0.25">
      <c r="A166" s="62"/>
      <c r="B166" s="63"/>
      <c r="C166" s="63"/>
      <c r="D166" s="63"/>
      <c r="E166" s="63"/>
      <c r="F166" s="63"/>
      <c r="G166" s="63"/>
      <c r="H166" s="63"/>
      <c r="I166" s="63"/>
      <c r="J166" s="63"/>
      <c r="K166" s="64"/>
      <c r="L166" s="11" t="s">
        <v>12</v>
      </c>
      <c r="M166" s="6">
        <v>0</v>
      </c>
      <c r="N166" s="6">
        <v>0</v>
      </c>
      <c r="O166" s="6">
        <v>0</v>
      </c>
      <c r="P166" s="6"/>
      <c r="Q166" s="7">
        <f t="shared" si="24"/>
        <v>0</v>
      </c>
      <c r="R166" s="113">
        <v>0</v>
      </c>
      <c r="S166" s="6"/>
      <c r="T166" s="7">
        <f t="shared" si="25"/>
        <v>0</v>
      </c>
      <c r="U166" s="6">
        <v>0</v>
      </c>
      <c r="V166" s="6"/>
      <c r="W166" s="7">
        <f t="shared" si="26"/>
        <v>0</v>
      </c>
      <c r="X166" s="6">
        <v>0</v>
      </c>
      <c r="Y166" s="8"/>
    </row>
    <row r="167" spans="1:25" s="1" customFormat="1" ht="18.75" customHeight="1" x14ac:dyDescent="0.25">
      <c r="A167" s="62"/>
      <c r="B167" s="63"/>
      <c r="C167" s="63"/>
      <c r="D167" s="63"/>
      <c r="E167" s="63"/>
      <c r="F167" s="63"/>
      <c r="G167" s="63"/>
      <c r="H167" s="63"/>
      <c r="I167" s="63"/>
      <c r="J167" s="63"/>
      <c r="K167" s="64"/>
      <c r="L167" s="11" t="s">
        <v>13</v>
      </c>
      <c r="M167" s="6">
        <v>0</v>
      </c>
      <c r="N167" s="6">
        <v>0</v>
      </c>
      <c r="O167" s="6">
        <v>0</v>
      </c>
      <c r="P167" s="6"/>
      <c r="Q167" s="7">
        <f t="shared" si="24"/>
        <v>0</v>
      </c>
      <c r="R167" s="113">
        <v>0</v>
      </c>
      <c r="S167" s="6"/>
      <c r="T167" s="7">
        <f t="shared" si="25"/>
        <v>0</v>
      </c>
      <c r="U167" s="6">
        <v>0</v>
      </c>
      <c r="V167" s="6"/>
      <c r="W167" s="7">
        <f t="shared" si="26"/>
        <v>0</v>
      </c>
      <c r="X167" s="6">
        <v>0</v>
      </c>
      <c r="Y167" s="8"/>
    </row>
    <row r="168" spans="1:25" s="1" customFormat="1" ht="18.75" customHeight="1" x14ac:dyDescent="0.25">
      <c r="A168" s="65" t="s">
        <v>75</v>
      </c>
      <c r="B168" s="66">
        <v>2015</v>
      </c>
      <c r="C168" s="66">
        <v>2019</v>
      </c>
      <c r="D168" s="66" t="s">
        <v>64</v>
      </c>
      <c r="E168" s="66" t="s">
        <v>59</v>
      </c>
      <c r="F168" s="66" t="s">
        <v>17</v>
      </c>
      <c r="G168" s="66" t="s">
        <v>15</v>
      </c>
      <c r="H168" s="87">
        <v>5688747.9000000004</v>
      </c>
      <c r="I168" s="87">
        <v>5594057.0999999996</v>
      </c>
      <c r="J168" s="89">
        <v>0.02</v>
      </c>
      <c r="K168" s="49" t="s">
        <v>0</v>
      </c>
      <c r="L168" s="12" t="s">
        <v>9</v>
      </c>
      <c r="M168" s="7">
        <f>SUM(M169:M172)</f>
        <v>0</v>
      </c>
      <c r="N168" s="7">
        <f t="shared" ref="N168:X168" si="36">SUM(N169:N172)</f>
        <v>0</v>
      </c>
      <c r="O168" s="7">
        <f t="shared" si="36"/>
        <v>400000</v>
      </c>
      <c r="P168" s="7">
        <f>P169</f>
        <v>0</v>
      </c>
      <c r="Q168" s="7">
        <f t="shared" si="24"/>
        <v>400000</v>
      </c>
      <c r="R168" s="114">
        <f t="shared" si="36"/>
        <v>400000</v>
      </c>
      <c r="S168" s="7">
        <f>S169</f>
        <v>400000</v>
      </c>
      <c r="T168" s="7">
        <f t="shared" si="25"/>
        <v>0</v>
      </c>
      <c r="U168" s="7">
        <f t="shared" si="36"/>
        <v>400000</v>
      </c>
      <c r="V168" s="7"/>
      <c r="W168" s="7">
        <f t="shared" si="26"/>
        <v>0</v>
      </c>
      <c r="X168" s="7">
        <f t="shared" si="36"/>
        <v>0</v>
      </c>
      <c r="Y168" s="8"/>
    </row>
    <row r="169" spans="1:25" s="1" customFormat="1" ht="18.75" customHeight="1" x14ac:dyDescent="0.25">
      <c r="A169" s="65"/>
      <c r="B169" s="67"/>
      <c r="C169" s="67"/>
      <c r="D169" s="67"/>
      <c r="E169" s="67"/>
      <c r="F169" s="67"/>
      <c r="G169" s="67"/>
      <c r="H169" s="88"/>
      <c r="I169" s="88"/>
      <c r="J169" s="67"/>
      <c r="K169" s="49"/>
      <c r="L169" s="13" t="s">
        <v>10</v>
      </c>
      <c r="M169" s="7">
        <v>0</v>
      </c>
      <c r="N169" s="7">
        <v>0</v>
      </c>
      <c r="O169" s="7">
        <v>400000</v>
      </c>
      <c r="P169" s="7"/>
      <c r="Q169" s="7">
        <v>400000</v>
      </c>
      <c r="R169" s="114">
        <f>P169+Q169</f>
        <v>400000</v>
      </c>
      <c r="S169" s="7">
        <v>400000</v>
      </c>
      <c r="T169" s="7">
        <v>0</v>
      </c>
      <c r="U169" s="7">
        <f>S169+T169</f>
        <v>400000</v>
      </c>
      <c r="V169" s="7"/>
      <c r="W169" s="7">
        <f t="shared" si="26"/>
        <v>0</v>
      </c>
      <c r="X169" s="7">
        <v>0</v>
      </c>
      <c r="Y169" s="8"/>
    </row>
    <row r="170" spans="1:25" s="1" customFormat="1" ht="18.75" customHeight="1" x14ac:dyDescent="0.25">
      <c r="A170" s="65"/>
      <c r="B170" s="67"/>
      <c r="C170" s="67"/>
      <c r="D170" s="67"/>
      <c r="E170" s="67"/>
      <c r="F170" s="67"/>
      <c r="G170" s="67"/>
      <c r="H170" s="88"/>
      <c r="I170" s="88"/>
      <c r="J170" s="67"/>
      <c r="K170" s="49"/>
      <c r="L170" s="13" t="s">
        <v>11</v>
      </c>
      <c r="M170" s="7">
        <v>0</v>
      </c>
      <c r="N170" s="7">
        <v>0</v>
      </c>
      <c r="O170" s="7">
        <v>0</v>
      </c>
      <c r="P170" s="7"/>
      <c r="Q170" s="7">
        <f t="shared" si="24"/>
        <v>0</v>
      </c>
      <c r="R170" s="114">
        <v>0</v>
      </c>
      <c r="S170" s="7"/>
      <c r="T170" s="7">
        <f t="shared" si="25"/>
        <v>0</v>
      </c>
      <c r="U170" s="7">
        <v>0</v>
      </c>
      <c r="V170" s="7"/>
      <c r="W170" s="7">
        <f t="shared" si="26"/>
        <v>0</v>
      </c>
      <c r="X170" s="7">
        <v>0</v>
      </c>
      <c r="Y170" s="8"/>
    </row>
    <row r="171" spans="1:25" s="1" customFormat="1" ht="18.75" customHeight="1" x14ac:dyDescent="0.25">
      <c r="A171" s="65"/>
      <c r="B171" s="67"/>
      <c r="C171" s="67"/>
      <c r="D171" s="67"/>
      <c r="E171" s="67"/>
      <c r="F171" s="67"/>
      <c r="G171" s="67"/>
      <c r="H171" s="88"/>
      <c r="I171" s="88"/>
      <c r="J171" s="67"/>
      <c r="K171" s="49"/>
      <c r="L171" s="13" t="s">
        <v>12</v>
      </c>
      <c r="M171" s="7">
        <v>0</v>
      </c>
      <c r="N171" s="7">
        <v>0</v>
      </c>
      <c r="O171" s="7">
        <v>0</v>
      </c>
      <c r="P171" s="7"/>
      <c r="Q171" s="7">
        <f t="shared" si="24"/>
        <v>0</v>
      </c>
      <c r="R171" s="114">
        <v>0</v>
      </c>
      <c r="S171" s="7"/>
      <c r="T171" s="7">
        <f t="shared" si="25"/>
        <v>0</v>
      </c>
      <c r="U171" s="7">
        <v>0</v>
      </c>
      <c r="V171" s="7"/>
      <c r="W171" s="7">
        <f t="shared" si="26"/>
        <v>0</v>
      </c>
      <c r="X171" s="7">
        <v>0</v>
      </c>
      <c r="Y171" s="8"/>
    </row>
    <row r="172" spans="1:25" s="1" customFormat="1" ht="18.75" customHeight="1" x14ac:dyDescent="0.25">
      <c r="A172" s="65"/>
      <c r="B172" s="67"/>
      <c r="C172" s="67"/>
      <c r="D172" s="67"/>
      <c r="E172" s="67"/>
      <c r="F172" s="67"/>
      <c r="G172" s="67"/>
      <c r="H172" s="88"/>
      <c r="I172" s="88"/>
      <c r="J172" s="67"/>
      <c r="K172" s="49"/>
      <c r="L172" s="13" t="s">
        <v>13</v>
      </c>
      <c r="M172" s="7">
        <v>0</v>
      </c>
      <c r="N172" s="7">
        <v>0</v>
      </c>
      <c r="O172" s="7">
        <v>0</v>
      </c>
      <c r="P172" s="7"/>
      <c r="Q172" s="7">
        <f t="shared" si="24"/>
        <v>0</v>
      </c>
      <c r="R172" s="114">
        <v>0</v>
      </c>
      <c r="S172" s="7"/>
      <c r="T172" s="7">
        <f t="shared" si="25"/>
        <v>0</v>
      </c>
      <c r="U172" s="7">
        <v>0</v>
      </c>
      <c r="V172" s="7"/>
      <c r="W172" s="7">
        <f t="shared" si="26"/>
        <v>0</v>
      </c>
      <c r="X172" s="7">
        <v>0</v>
      </c>
      <c r="Y172" s="8" t="s">
        <v>18</v>
      </c>
    </row>
    <row r="174" spans="1:25" ht="15.75" x14ac:dyDescent="0.25">
      <c r="A174" s="60" t="s">
        <v>50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</row>
    <row r="175" spans="1:25" ht="15.75" x14ac:dyDescent="0.25">
      <c r="A175" s="60" t="s">
        <v>55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</row>
    <row r="176" spans="1:25" ht="15.75" customHeight="1" x14ac:dyDescent="0.25">
      <c r="A176" s="61" t="s">
        <v>70</v>
      </c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</row>
    <row r="177" spans="1:24" ht="15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15"/>
      <c r="S177" s="17"/>
      <c r="T177" s="17"/>
      <c r="U177" s="17"/>
      <c r="V177" s="17"/>
      <c r="W177" s="17"/>
      <c r="X177" s="17"/>
    </row>
    <row r="178" spans="1:24" ht="15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15"/>
      <c r="S178" s="17"/>
      <c r="T178" s="17"/>
      <c r="U178" s="17"/>
      <c r="V178" s="17"/>
      <c r="W178" s="17"/>
      <c r="X178" s="17"/>
    </row>
    <row r="179" spans="1:24" ht="1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15"/>
      <c r="S179" s="17"/>
      <c r="T179" s="17"/>
      <c r="U179" s="17"/>
      <c r="V179" s="17"/>
      <c r="W179" s="17"/>
      <c r="X179" s="17"/>
    </row>
    <row r="180" spans="1:24" ht="15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15"/>
      <c r="S180" s="17"/>
      <c r="T180" s="17"/>
      <c r="U180" s="17"/>
      <c r="V180" s="17"/>
      <c r="W180" s="17"/>
      <c r="X180" s="17"/>
    </row>
    <row r="181" spans="1:24" ht="15.75" customHeight="1" x14ac:dyDescent="0.25"/>
  </sheetData>
  <mergeCells count="322">
    <mergeCell ref="K148:K152"/>
    <mergeCell ref="A148:A152"/>
    <mergeCell ref="B148:B152"/>
    <mergeCell ref="C148:C152"/>
    <mergeCell ref="D148:D152"/>
    <mergeCell ref="E148:E152"/>
    <mergeCell ref="F148:F152"/>
    <mergeCell ref="G148:G152"/>
    <mergeCell ref="H148:H152"/>
    <mergeCell ref="I148:I152"/>
    <mergeCell ref="J148:J152"/>
    <mergeCell ref="J143:J147"/>
    <mergeCell ref="K143:K147"/>
    <mergeCell ref="A143:A147"/>
    <mergeCell ref="B143:B147"/>
    <mergeCell ref="C143:C147"/>
    <mergeCell ref="D143:D147"/>
    <mergeCell ref="E143:E147"/>
    <mergeCell ref="F143:F147"/>
    <mergeCell ref="G143:G147"/>
    <mergeCell ref="H143:H147"/>
    <mergeCell ref="I143:I147"/>
    <mergeCell ref="G168:G172"/>
    <mergeCell ref="H168:H172"/>
    <mergeCell ref="I168:I172"/>
    <mergeCell ref="J168:J172"/>
    <mergeCell ref="K168:K172"/>
    <mergeCell ref="J123:J127"/>
    <mergeCell ref="K123:K127"/>
    <mergeCell ref="A133:A137"/>
    <mergeCell ref="B133:B137"/>
    <mergeCell ref="C133:C137"/>
    <mergeCell ref="D133:D137"/>
    <mergeCell ref="E133:E137"/>
    <mergeCell ref="F133:F137"/>
    <mergeCell ref="G133:G137"/>
    <mergeCell ref="H133:H137"/>
    <mergeCell ref="I133:I137"/>
    <mergeCell ref="J133:J137"/>
    <mergeCell ref="K133:K137"/>
    <mergeCell ref="A123:A127"/>
    <mergeCell ref="B123:B127"/>
    <mergeCell ref="C123:C127"/>
    <mergeCell ref="D123:D127"/>
    <mergeCell ref="E123:E127"/>
    <mergeCell ref="F123:F127"/>
    <mergeCell ref="G123:G127"/>
    <mergeCell ref="H123:H127"/>
    <mergeCell ref="I123:I127"/>
    <mergeCell ref="A128:A132"/>
    <mergeCell ref="B128:B132"/>
    <mergeCell ref="K108:K112"/>
    <mergeCell ref="I33:I37"/>
    <mergeCell ref="J33:J37"/>
    <mergeCell ref="A48:J52"/>
    <mergeCell ref="A108:A112"/>
    <mergeCell ref="B108:B112"/>
    <mergeCell ref="C108:C112"/>
    <mergeCell ref="D108:D112"/>
    <mergeCell ref="E108:E112"/>
    <mergeCell ref="F108:F112"/>
    <mergeCell ref="G108:G112"/>
    <mergeCell ref="H108:H112"/>
    <mergeCell ref="I108:I112"/>
    <mergeCell ref="J108:J112"/>
    <mergeCell ref="F98:F102"/>
    <mergeCell ref="G98:G102"/>
    <mergeCell ref="H98:H102"/>
    <mergeCell ref="I98:I102"/>
    <mergeCell ref="J98:J102"/>
    <mergeCell ref="K98:K102"/>
    <mergeCell ref="G93:G97"/>
    <mergeCell ref="H93:H97"/>
    <mergeCell ref="I93:I97"/>
    <mergeCell ref="J93:J97"/>
    <mergeCell ref="K93:K97"/>
    <mergeCell ref="F93:F97"/>
    <mergeCell ref="A98:A102"/>
    <mergeCell ref="B98:B102"/>
    <mergeCell ref="C98:C102"/>
    <mergeCell ref="D98:D102"/>
    <mergeCell ref="E98:E102"/>
    <mergeCell ref="A93:A97"/>
    <mergeCell ref="B93:B97"/>
    <mergeCell ref="C93:C97"/>
    <mergeCell ref="D93:D97"/>
    <mergeCell ref="E93:E97"/>
    <mergeCell ref="F88:F92"/>
    <mergeCell ref="G88:G92"/>
    <mergeCell ref="H88:H92"/>
    <mergeCell ref="I88:I92"/>
    <mergeCell ref="J88:J92"/>
    <mergeCell ref="K88:K92"/>
    <mergeCell ref="G83:G87"/>
    <mergeCell ref="H83:H87"/>
    <mergeCell ref="I83:I87"/>
    <mergeCell ref="J83:J87"/>
    <mergeCell ref="K83:K87"/>
    <mergeCell ref="F83:F87"/>
    <mergeCell ref="A88:A92"/>
    <mergeCell ref="B88:B92"/>
    <mergeCell ref="C88:C92"/>
    <mergeCell ref="D88:D92"/>
    <mergeCell ref="E88:E92"/>
    <mergeCell ref="A83:A87"/>
    <mergeCell ref="B83:B87"/>
    <mergeCell ref="C83:C87"/>
    <mergeCell ref="D83:D87"/>
    <mergeCell ref="E83:E87"/>
    <mergeCell ref="F78:F82"/>
    <mergeCell ref="G78:G82"/>
    <mergeCell ref="H78:H82"/>
    <mergeCell ref="I78:I82"/>
    <mergeCell ref="J78:J82"/>
    <mergeCell ref="K78:K82"/>
    <mergeCell ref="G73:G77"/>
    <mergeCell ref="H73:H77"/>
    <mergeCell ref="I73:I77"/>
    <mergeCell ref="J73:J77"/>
    <mergeCell ref="K73:K77"/>
    <mergeCell ref="F73:F77"/>
    <mergeCell ref="A78:A82"/>
    <mergeCell ref="B78:B82"/>
    <mergeCell ref="C78:C82"/>
    <mergeCell ref="D78:D82"/>
    <mergeCell ref="E78:E82"/>
    <mergeCell ref="A73:A77"/>
    <mergeCell ref="B73:B77"/>
    <mergeCell ref="C73:C77"/>
    <mergeCell ref="D73:D77"/>
    <mergeCell ref="E73:E77"/>
    <mergeCell ref="F68:F72"/>
    <mergeCell ref="G68:G72"/>
    <mergeCell ref="H68:H72"/>
    <mergeCell ref="I68:I72"/>
    <mergeCell ref="J68:J72"/>
    <mergeCell ref="K68:K72"/>
    <mergeCell ref="G63:G67"/>
    <mergeCell ref="H63:H67"/>
    <mergeCell ref="I63:I67"/>
    <mergeCell ref="J63:J67"/>
    <mergeCell ref="K63:K67"/>
    <mergeCell ref="F63:F67"/>
    <mergeCell ref="A68:A72"/>
    <mergeCell ref="B68:B72"/>
    <mergeCell ref="C68:C72"/>
    <mergeCell ref="D68:D72"/>
    <mergeCell ref="E68:E72"/>
    <mergeCell ref="A63:A67"/>
    <mergeCell ref="B63:B67"/>
    <mergeCell ref="C63:C67"/>
    <mergeCell ref="D63:D67"/>
    <mergeCell ref="E63:E67"/>
    <mergeCell ref="F58:F62"/>
    <mergeCell ref="G58:G62"/>
    <mergeCell ref="H58:H62"/>
    <mergeCell ref="I58:I62"/>
    <mergeCell ref="J58:J62"/>
    <mergeCell ref="K58:K62"/>
    <mergeCell ref="G53:G57"/>
    <mergeCell ref="H53:H57"/>
    <mergeCell ref="I53:I57"/>
    <mergeCell ref="J53:J57"/>
    <mergeCell ref="K53:K57"/>
    <mergeCell ref="F53:F57"/>
    <mergeCell ref="A58:A62"/>
    <mergeCell ref="B58:B62"/>
    <mergeCell ref="C58:C62"/>
    <mergeCell ref="D58:D62"/>
    <mergeCell ref="E58:E62"/>
    <mergeCell ref="A53:A57"/>
    <mergeCell ref="B53:B57"/>
    <mergeCell ref="C53:C57"/>
    <mergeCell ref="D53:D57"/>
    <mergeCell ref="E53:E57"/>
    <mergeCell ref="K48:K52"/>
    <mergeCell ref="I28:I32"/>
    <mergeCell ref="J28:J32"/>
    <mergeCell ref="K28:K32"/>
    <mergeCell ref="K33:K37"/>
    <mergeCell ref="A33:A37"/>
    <mergeCell ref="B33:B37"/>
    <mergeCell ref="C33:C37"/>
    <mergeCell ref="D33:D37"/>
    <mergeCell ref="E33:E37"/>
    <mergeCell ref="F33:F37"/>
    <mergeCell ref="G33:G37"/>
    <mergeCell ref="H33:H37"/>
    <mergeCell ref="A38:A42"/>
    <mergeCell ref="B38:B42"/>
    <mergeCell ref="C38:C42"/>
    <mergeCell ref="D38:D42"/>
    <mergeCell ref="E38:E42"/>
    <mergeCell ref="F38:F42"/>
    <mergeCell ref="G38:G42"/>
    <mergeCell ref="H38:H42"/>
    <mergeCell ref="I38:I42"/>
    <mergeCell ref="J38:J42"/>
    <mergeCell ref="K38:K42"/>
    <mergeCell ref="A23:J27"/>
    <mergeCell ref="K23:K27"/>
    <mergeCell ref="A28:A32"/>
    <mergeCell ref="B28:B32"/>
    <mergeCell ref="C28:C32"/>
    <mergeCell ref="D28:D32"/>
    <mergeCell ref="E28:E32"/>
    <mergeCell ref="F28:F32"/>
    <mergeCell ref="G28:G32"/>
    <mergeCell ref="H28:H32"/>
    <mergeCell ref="A18:J22"/>
    <mergeCell ref="K18:K22"/>
    <mergeCell ref="L7:X7"/>
    <mergeCell ref="A8:X8"/>
    <mergeCell ref="A10:A11"/>
    <mergeCell ref="B10:B11"/>
    <mergeCell ref="C10:C11"/>
    <mergeCell ref="D10:D11"/>
    <mergeCell ref="E10:E11"/>
    <mergeCell ref="F10:F11"/>
    <mergeCell ref="G10:G11"/>
    <mergeCell ref="H10:H11"/>
    <mergeCell ref="A13:J17"/>
    <mergeCell ref="K13:K17"/>
    <mergeCell ref="O1:X1"/>
    <mergeCell ref="O2:X2"/>
    <mergeCell ref="O3:X3"/>
    <mergeCell ref="O4:X4"/>
    <mergeCell ref="O5:X5"/>
    <mergeCell ref="O6:X6"/>
    <mergeCell ref="I10:I11"/>
    <mergeCell ref="J10:J11"/>
    <mergeCell ref="K10:K11"/>
    <mergeCell ref="L10:L11"/>
    <mergeCell ref="M10:X10"/>
    <mergeCell ref="J103:J107"/>
    <mergeCell ref="K103:K107"/>
    <mergeCell ref="A103:A107"/>
    <mergeCell ref="B103:B107"/>
    <mergeCell ref="C103:C107"/>
    <mergeCell ref="D103:D107"/>
    <mergeCell ref="E103:E107"/>
    <mergeCell ref="F103:F107"/>
    <mergeCell ref="G103:G107"/>
    <mergeCell ref="H103:H107"/>
    <mergeCell ref="I103:I107"/>
    <mergeCell ref="J113:J117"/>
    <mergeCell ref="K113:K117"/>
    <mergeCell ref="A113:A117"/>
    <mergeCell ref="B113:B117"/>
    <mergeCell ref="C113:C117"/>
    <mergeCell ref="D113:D117"/>
    <mergeCell ref="E113:E117"/>
    <mergeCell ref="F113:F117"/>
    <mergeCell ref="G113:G117"/>
    <mergeCell ref="H113:H117"/>
    <mergeCell ref="I113:I117"/>
    <mergeCell ref="J118:J122"/>
    <mergeCell ref="K118:K122"/>
    <mergeCell ref="A118:A122"/>
    <mergeCell ref="B118:B122"/>
    <mergeCell ref="C118:C122"/>
    <mergeCell ref="D118:D122"/>
    <mergeCell ref="E118:E122"/>
    <mergeCell ref="F118:F122"/>
    <mergeCell ref="G118:G122"/>
    <mergeCell ref="H118:H122"/>
    <mergeCell ref="I118:I122"/>
    <mergeCell ref="J153:J157"/>
    <mergeCell ref="K153:K157"/>
    <mergeCell ref="A175:X175"/>
    <mergeCell ref="A174:X174"/>
    <mergeCell ref="A176:X176"/>
    <mergeCell ref="A153:A157"/>
    <mergeCell ref="B153:B157"/>
    <mergeCell ref="C153:C157"/>
    <mergeCell ref="D153:D157"/>
    <mergeCell ref="E153:E157"/>
    <mergeCell ref="F153:F157"/>
    <mergeCell ref="G153:G157"/>
    <mergeCell ref="H153:H157"/>
    <mergeCell ref="I153:I157"/>
    <mergeCell ref="A158:J162"/>
    <mergeCell ref="K158:K162"/>
    <mergeCell ref="A163:J167"/>
    <mergeCell ref="K163:K167"/>
    <mergeCell ref="A168:A172"/>
    <mergeCell ref="B168:B172"/>
    <mergeCell ref="C168:C172"/>
    <mergeCell ref="D168:D172"/>
    <mergeCell ref="E168:E172"/>
    <mergeCell ref="F168:F172"/>
    <mergeCell ref="J138:J142"/>
    <mergeCell ref="K138:K142"/>
    <mergeCell ref="A138:A142"/>
    <mergeCell ref="B138:B142"/>
    <mergeCell ref="C138:C142"/>
    <mergeCell ref="D138:D142"/>
    <mergeCell ref="E138:E142"/>
    <mergeCell ref="F138:F142"/>
    <mergeCell ref="G138:G142"/>
    <mergeCell ref="H138:H142"/>
    <mergeCell ref="I138:I142"/>
    <mergeCell ref="C128:C132"/>
    <mergeCell ref="D128:D132"/>
    <mergeCell ref="E128:E132"/>
    <mergeCell ref="F128:F132"/>
    <mergeCell ref="G128:G132"/>
    <mergeCell ref="H128:H132"/>
    <mergeCell ref="I128:I132"/>
    <mergeCell ref="J128:J132"/>
    <mergeCell ref="K128:K132"/>
    <mergeCell ref="K43:K47"/>
    <mergeCell ref="A43:A47"/>
    <mergeCell ref="B43:B47"/>
    <mergeCell ref="C43:C47"/>
    <mergeCell ref="D43:D47"/>
    <mergeCell ref="E43:E47"/>
    <mergeCell ref="F43:F47"/>
    <mergeCell ref="G43:G47"/>
    <mergeCell ref="H43:H47"/>
    <mergeCell ref="I43:I47"/>
    <mergeCell ref="J43:J47"/>
  </mergeCells>
  <pageMargins left="0.82677165354330717" right="0.15748031496062992" top="0.51181102362204722" bottom="0.15748031496062992" header="0.31496062992125984" footer="0.31496062992125984"/>
  <pageSetup paperSize="9" scale="51" fitToHeight="16" orientation="landscape" r:id="rId1"/>
  <headerFooter differentFirst="1">
    <oddHeader>&amp;C&amp;P</oddHeader>
  </headerFooter>
  <rowBreaks count="3" manualBreakCount="3">
    <brk id="37" max="24" man="1"/>
    <brk id="82" max="24" man="1"/>
    <brk id="127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6"/>
  <sheetViews>
    <sheetView zoomScaleNormal="100" workbookViewId="0">
      <pane xSplit="2" ySplit="6" topLeftCell="C73" activePane="bottomRight" state="frozen"/>
      <selection pane="topRight" activeCell="C1" sqref="C1"/>
      <selection pane="bottomLeft" activeCell="A7" sqref="A7"/>
      <selection pane="bottomRight" activeCell="L121" sqref="L121"/>
    </sheetView>
  </sheetViews>
  <sheetFormatPr defaultRowHeight="15" outlineLevelRow="2" x14ac:dyDescent="0.25"/>
  <cols>
    <col min="1" max="1" width="43" style="8" customWidth="1"/>
    <col min="2" max="2" width="11.7109375" style="8" customWidth="1"/>
    <col min="3" max="3" width="13.140625" style="8" customWidth="1"/>
    <col min="4" max="4" width="13.42578125" style="8" customWidth="1"/>
    <col min="5" max="5" width="11.85546875" style="8" customWidth="1"/>
    <col min="6" max="6" width="13.42578125" style="8" customWidth="1"/>
    <col min="7" max="7" width="13.28515625" style="8" customWidth="1"/>
    <col min="8" max="8" width="16.28515625" style="8" bestFit="1" customWidth="1"/>
    <col min="9" max="9" width="55.28515625" style="8" customWidth="1"/>
    <col min="10" max="16384" width="9.140625" style="8"/>
  </cols>
  <sheetData>
    <row r="1" spans="1:11" ht="15.75" x14ac:dyDescent="0.25">
      <c r="A1" s="35"/>
      <c r="B1" s="35"/>
      <c r="C1" s="35"/>
      <c r="D1" s="35"/>
      <c r="E1" s="35"/>
      <c r="F1" s="35"/>
      <c r="G1" s="35"/>
      <c r="H1" s="35"/>
      <c r="I1" s="35" t="s">
        <v>88</v>
      </c>
    </row>
    <row r="2" spans="1:11" ht="15.75" x14ac:dyDescent="0.25">
      <c r="A2" s="105" t="s">
        <v>89</v>
      </c>
      <c r="B2" s="105"/>
      <c r="C2" s="105"/>
      <c r="D2" s="105"/>
      <c r="E2" s="105"/>
      <c r="F2" s="105"/>
      <c r="G2" s="105"/>
      <c r="H2" s="105"/>
      <c r="I2" s="105"/>
    </row>
    <row r="3" spans="1:11" x14ac:dyDescent="0.25">
      <c r="A3" s="106" t="s">
        <v>90</v>
      </c>
      <c r="B3" s="106" t="s">
        <v>7</v>
      </c>
      <c r="C3" s="107" t="s">
        <v>91</v>
      </c>
      <c r="D3" s="108"/>
      <c r="E3" s="108"/>
      <c r="F3" s="108"/>
      <c r="G3" s="108"/>
      <c r="H3" s="109"/>
      <c r="I3" s="110" t="s">
        <v>92</v>
      </c>
    </row>
    <row r="4" spans="1:11" x14ac:dyDescent="0.25">
      <c r="A4" s="106"/>
      <c r="B4" s="106"/>
      <c r="C4" s="107" t="s">
        <v>47</v>
      </c>
      <c r="D4" s="109"/>
      <c r="E4" s="107" t="s">
        <v>48</v>
      </c>
      <c r="F4" s="109"/>
      <c r="G4" s="107" t="s">
        <v>49</v>
      </c>
      <c r="H4" s="109"/>
      <c r="I4" s="110"/>
    </row>
    <row r="5" spans="1:11" ht="63.75" x14ac:dyDescent="0.25">
      <c r="A5" s="106"/>
      <c r="B5" s="106"/>
      <c r="C5" s="36" t="s">
        <v>104</v>
      </c>
      <c r="D5" s="36" t="s">
        <v>93</v>
      </c>
      <c r="E5" s="36" t="s">
        <v>104</v>
      </c>
      <c r="F5" s="36" t="s">
        <v>93</v>
      </c>
      <c r="G5" s="36" t="s">
        <v>104</v>
      </c>
      <c r="H5" s="36" t="s">
        <v>93</v>
      </c>
      <c r="I5" s="110"/>
    </row>
    <row r="6" spans="1:11" x14ac:dyDescent="0.25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</row>
    <row r="7" spans="1:11" x14ac:dyDescent="0.25">
      <c r="A7" s="91" t="s">
        <v>22</v>
      </c>
      <c r="B7" s="38" t="s">
        <v>9</v>
      </c>
      <c r="C7" s="39">
        <f t="shared" ref="C7:G7" si="0">C8+C9+C10+C11</f>
        <v>575699</v>
      </c>
      <c r="D7" s="39">
        <f>'приложение 6'!R18</f>
        <v>725536.7</v>
      </c>
      <c r="E7" s="39">
        <f t="shared" si="0"/>
        <v>700899.5</v>
      </c>
      <c r="F7" s="39">
        <f>'приложение 6'!U18</f>
        <v>719768</v>
      </c>
      <c r="G7" s="39">
        <f t="shared" si="0"/>
        <v>0</v>
      </c>
      <c r="H7" s="39">
        <f>'приложение 6'!X18</f>
        <v>919768</v>
      </c>
      <c r="I7" s="92" t="s">
        <v>21</v>
      </c>
      <c r="J7" s="19">
        <f>D7-C7</f>
        <v>149837.69999999995</v>
      </c>
      <c r="K7" s="19">
        <f>F7-E7</f>
        <v>18868.5</v>
      </c>
    </row>
    <row r="8" spans="1:11" x14ac:dyDescent="0.25">
      <c r="A8" s="91"/>
      <c r="B8" s="38" t="s">
        <v>94</v>
      </c>
      <c r="C8" s="39">
        <f>C13+C38</f>
        <v>575699</v>
      </c>
      <c r="D8" s="39">
        <f>'приложение 6'!R19</f>
        <v>725536.7</v>
      </c>
      <c r="E8" s="39">
        <f>E13+E38</f>
        <v>700899.5</v>
      </c>
      <c r="F8" s="39">
        <f>'приложение 6'!U19</f>
        <v>719768</v>
      </c>
      <c r="G8" s="39">
        <f>G13+G38</f>
        <v>0</v>
      </c>
      <c r="H8" s="39">
        <f>'приложение 6'!X19</f>
        <v>919768</v>
      </c>
      <c r="I8" s="93"/>
      <c r="J8" s="19"/>
    </row>
    <row r="9" spans="1:11" x14ac:dyDescent="0.25">
      <c r="A9" s="91"/>
      <c r="B9" s="38" t="s">
        <v>95</v>
      </c>
      <c r="C9" s="39">
        <f>SUM(C39,C14)</f>
        <v>0</v>
      </c>
      <c r="D9" s="39">
        <f>'приложение 6'!R20</f>
        <v>0</v>
      </c>
      <c r="E9" s="39">
        <f>SUM(E39,E14)</f>
        <v>0</v>
      </c>
      <c r="F9" s="39">
        <f>'приложение 6'!U20</f>
        <v>0</v>
      </c>
      <c r="G9" s="39">
        <f>SUM(G39,G14)</f>
        <v>0</v>
      </c>
      <c r="H9" s="39">
        <f>'приложение 6'!X20</f>
        <v>0</v>
      </c>
      <c r="I9" s="93"/>
    </row>
    <row r="10" spans="1:11" x14ac:dyDescent="0.25">
      <c r="A10" s="91"/>
      <c r="B10" s="38" t="s">
        <v>96</v>
      </c>
      <c r="C10" s="39">
        <f>C20+C45</f>
        <v>0</v>
      </c>
      <c r="D10" s="39">
        <f>'приложение 6'!R21</f>
        <v>0</v>
      </c>
      <c r="E10" s="39">
        <f>E20+E45</f>
        <v>0</v>
      </c>
      <c r="F10" s="39">
        <f>'приложение 6'!U21</f>
        <v>0</v>
      </c>
      <c r="G10" s="39">
        <f>G20+G45</f>
        <v>0</v>
      </c>
      <c r="H10" s="39">
        <f>'приложение 6'!X21</f>
        <v>0</v>
      </c>
      <c r="I10" s="93"/>
    </row>
    <row r="11" spans="1:11" x14ac:dyDescent="0.25">
      <c r="A11" s="91"/>
      <c r="B11" s="38" t="s">
        <v>97</v>
      </c>
      <c r="C11" s="39">
        <f>C21+C46</f>
        <v>0</v>
      </c>
      <c r="D11" s="39">
        <f>'приложение 6'!R22</f>
        <v>0</v>
      </c>
      <c r="E11" s="39">
        <f>E21+E46</f>
        <v>0</v>
      </c>
      <c r="F11" s="39">
        <f>'приложение 6'!U22</f>
        <v>0</v>
      </c>
      <c r="G11" s="39">
        <f>G21+G46</f>
        <v>0</v>
      </c>
      <c r="H11" s="39">
        <f>'приложение 6'!X22</f>
        <v>0</v>
      </c>
      <c r="I11" s="94"/>
    </row>
    <row r="12" spans="1:11" x14ac:dyDescent="0.25">
      <c r="A12" s="91" t="s">
        <v>34</v>
      </c>
      <c r="B12" s="38" t="s">
        <v>9</v>
      </c>
      <c r="C12" s="39">
        <f>C13+C14+C15+C16</f>
        <v>70112</v>
      </c>
      <c r="D12" s="39">
        <f>'приложение 6'!R23</f>
        <v>116415.7</v>
      </c>
      <c r="E12" s="39">
        <f>E13+E14+E15+E16</f>
        <v>0</v>
      </c>
      <c r="F12" s="39">
        <f>'приложение 6'!U23</f>
        <v>0</v>
      </c>
      <c r="G12" s="39">
        <f>G13+G14+G15+G16</f>
        <v>0</v>
      </c>
      <c r="H12" s="39">
        <f>'приложение 6'!X23</f>
        <v>0</v>
      </c>
      <c r="I12" s="92" t="s">
        <v>21</v>
      </c>
    </row>
    <row r="13" spans="1:11" x14ac:dyDescent="0.25">
      <c r="A13" s="91"/>
      <c r="B13" s="38" t="s">
        <v>94</v>
      </c>
      <c r="C13" s="39">
        <f>C18+C23+C28</f>
        <v>70112</v>
      </c>
      <c r="D13" s="39">
        <f>'приложение 6'!R24</f>
        <v>116415.7</v>
      </c>
      <c r="E13" s="39">
        <f>E18+E23+E28</f>
        <v>0</v>
      </c>
      <c r="F13" s="39">
        <f>'приложение 6'!U24</f>
        <v>0</v>
      </c>
      <c r="G13" s="39">
        <f>G18+G23+G28</f>
        <v>0</v>
      </c>
      <c r="H13" s="39">
        <f>'приложение 6'!X24</f>
        <v>0</v>
      </c>
      <c r="I13" s="93"/>
    </row>
    <row r="14" spans="1:11" x14ac:dyDescent="0.25">
      <c r="A14" s="91"/>
      <c r="B14" s="38" t="s">
        <v>95</v>
      </c>
      <c r="C14" s="39">
        <f t="shared" ref="C14:C16" si="1">C19+C24+C29</f>
        <v>0</v>
      </c>
      <c r="D14" s="39">
        <f>'приложение 6'!R25</f>
        <v>0</v>
      </c>
      <c r="E14" s="39">
        <f t="shared" ref="E14" si="2">E19+E24+E29</f>
        <v>0</v>
      </c>
      <c r="F14" s="39">
        <f>'приложение 6'!U25</f>
        <v>0</v>
      </c>
      <c r="G14" s="39">
        <f t="shared" ref="G14" si="3">G19+G24+G29</f>
        <v>0</v>
      </c>
      <c r="H14" s="39">
        <f>'приложение 6'!X25</f>
        <v>0</v>
      </c>
      <c r="I14" s="93"/>
    </row>
    <row r="15" spans="1:11" x14ac:dyDescent="0.25">
      <c r="A15" s="91"/>
      <c r="B15" s="38" t="s">
        <v>96</v>
      </c>
      <c r="C15" s="39">
        <f t="shared" si="1"/>
        <v>0</v>
      </c>
      <c r="D15" s="39">
        <f>'приложение 6'!R26</f>
        <v>0</v>
      </c>
      <c r="E15" s="39">
        <f t="shared" ref="E15" si="4">E20+E25+E30</f>
        <v>0</v>
      </c>
      <c r="F15" s="39">
        <f>'приложение 6'!U26</f>
        <v>0</v>
      </c>
      <c r="G15" s="39">
        <f t="shared" ref="G15" si="5">G20+G25+G30</f>
        <v>0</v>
      </c>
      <c r="H15" s="39">
        <f>'приложение 6'!X26</f>
        <v>0</v>
      </c>
      <c r="I15" s="93"/>
    </row>
    <row r="16" spans="1:11" ht="27.75" customHeight="1" x14ac:dyDescent="0.25">
      <c r="A16" s="91"/>
      <c r="B16" s="38" t="s">
        <v>97</v>
      </c>
      <c r="C16" s="39">
        <f t="shared" si="1"/>
        <v>0</v>
      </c>
      <c r="D16" s="39">
        <f>'приложение 6'!R27</f>
        <v>0</v>
      </c>
      <c r="E16" s="39">
        <f t="shared" ref="E16" si="6">E21+E26+E31</f>
        <v>0</v>
      </c>
      <c r="F16" s="39">
        <f>'приложение 6'!U27</f>
        <v>0</v>
      </c>
      <c r="G16" s="39">
        <f t="shared" ref="G16" si="7">G21+G26+G31</f>
        <v>0</v>
      </c>
      <c r="H16" s="39">
        <f>'приложение 6'!X27</f>
        <v>0</v>
      </c>
      <c r="I16" s="94"/>
    </row>
    <row r="17" spans="1:9" ht="15" hidden="1" customHeight="1" outlineLevel="1" x14ac:dyDescent="0.25">
      <c r="A17" s="95" t="s">
        <v>61</v>
      </c>
      <c r="B17" s="38" t="s">
        <v>9</v>
      </c>
      <c r="C17" s="40">
        <f t="shared" ref="C17" si="8">C18+C19+C20+C21</f>
        <v>0</v>
      </c>
      <c r="D17" s="40">
        <f>'приложение 6'!R28</f>
        <v>0</v>
      </c>
      <c r="E17" s="40">
        <f t="shared" ref="E17" si="9">E18+E19+E20+E21</f>
        <v>0</v>
      </c>
      <c r="F17" s="40">
        <f>'приложение 6'!U28</f>
        <v>0</v>
      </c>
      <c r="G17" s="40">
        <f t="shared" ref="G17" si="10">G18+G19+G20+G21</f>
        <v>0</v>
      </c>
      <c r="H17" s="40">
        <f>'приложение 6'!X28</f>
        <v>0</v>
      </c>
      <c r="I17" s="98" t="s">
        <v>21</v>
      </c>
    </row>
    <row r="18" spans="1:9" hidden="1" outlineLevel="1" x14ac:dyDescent="0.25">
      <c r="A18" s="96"/>
      <c r="B18" s="41" t="s">
        <v>94</v>
      </c>
      <c r="C18" s="40">
        <v>0</v>
      </c>
      <c r="D18" s="40">
        <f>'приложение 6'!R29</f>
        <v>0</v>
      </c>
      <c r="E18" s="40">
        <v>0</v>
      </c>
      <c r="F18" s="40">
        <f>'приложение 6'!U29</f>
        <v>0</v>
      </c>
      <c r="G18" s="40">
        <v>0</v>
      </c>
      <c r="H18" s="40">
        <f>'приложение 6'!X29</f>
        <v>0</v>
      </c>
      <c r="I18" s="99"/>
    </row>
    <row r="19" spans="1:9" hidden="1" outlineLevel="1" x14ac:dyDescent="0.25">
      <c r="A19" s="96"/>
      <c r="B19" s="41" t="s">
        <v>95</v>
      </c>
      <c r="C19" s="40">
        <v>0</v>
      </c>
      <c r="D19" s="40">
        <f>'приложение 6'!R30</f>
        <v>0</v>
      </c>
      <c r="E19" s="40">
        <v>0</v>
      </c>
      <c r="F19" s="40">
        <f>'приложение 6'!U30</f>
        <v>0</v>
      </c>
      <c r="G19" s="40">
        <v>0</v>
      </c>
      <c r="H19" s="40">
        <f>'приложение 6'!X30</f>
        <v>0</v>
      </c>
      <c r="I19" s="99"/>
    </row>
    <row r="20" spans="1:9" hidden="1" outlineLevel="1" x14ac:dyDescent="0.25">
      <c r="A20" s="96"/>
      <c r="B20" s="41" t="s">
        <v>96</v>
      </c>
      <c r="C20" s="40">
        <v>0</v>
      </c>
      <c r="D20" s="40">
        <f>'приложение 6'!R31</f>
        <v>0</v>
      </c>
      <c r="E20" s="40">
        <v>0</v>
      </c>
      <c r="F20" s="40">
        <f>'приложение 6'!U31</f>
        <v>0</v>
      </c>
      <c r="G20" s="40">
        <v>0</v>
      </c>
      <c r="H20" s="40">
        <f>'приложение 6'!X31</f>
        <v>0</v>
      </c>
      <c r="I20" s="99"/>
    </row>
    <row r="21" spans="1:9" hidden="1" outlineLevel="1" x14ac:dyDescent="0.25">
      <c r="A21" s="97"/>
      <c r="B21" s="41" t="s">
        <v>97</v>
      </c>
      <c r="C21" s="40">
        <v>0</v>
      </c>
      <c r="D21" s="40">
        <f>'приложение 6'!R32</f>
        <v>0</v>
      </c>
      <c r="E21" s="40">
        <v>0</v>
      </c>
      <c r="F21" s="40">
        <f>'приложение 6'!U32</f>
        <v>0</v>
      </c>
      <c r="G21" s="40">
        <v>0</v>
      </c>
      <c r="H21" s="40">
        <f>'приложение 6'!X32</f>
        <v>0</v>
      </c>
      <c r="I21" s="100"/>
    </row>
    <row r="22" spans="1:9" hidden="1" outlineLevel="1" x14ac:dyDescent="0.25">
      <c r="A22" s="95" t="s">
        <v>29</v>
      </c>
      <c r="B22" s="38" t="s">
        <v>9</v>
      </c>
      <c r="C22" s="40">
        <f t="shared" ref="C22" si="11">C23+C24+C25+C26</f>
        <v>0</v>
      </c>
      <c r="D22" s="40">
        <f>'приложение 6'!R33</f>
        <v>0</v>
      </c>
      <c r="E22" s="40">
        <f t="shared" ref="E22" si="12">E23+E24+E25+E26</f>
        <v>0</v>
      </c>
      <c r="F22" s="40">
        <f>'приложение 6'!U33</f>
        <v>0</v>
      </c>
      <c r="G22" s="40">
        <f t="shared" ref="G22" si="13">G23+G24+G25+G26</f>
        <v>0</v>
      </c>
      <c r="H22" s="40">
        <f>'приложение 6'!X33</f>
        <v>0</v>
      </c>
      <c r="I22" s="98" t="s">
        <v>21</v>
      </c>
    </row>
    <row r="23" spans="1:9" hidden="1" outlineLevel="1" x14ac:dyDescent="0.25">
      <c r="A23" s="96"/>
      <c r="B23" s="41" t="s">
        <v>94</v>
      </c>
      <c r="C23" s="40">
        <v>0</v>
      </c>
      <c r="D23" s="40">
        <f>'приложение 6'!R34</f>
        <v>0</v>
      </c>
      <c r="E23" s="40">
        <v>0</v>
      </c>
      <c r="F23" s="40">
        <f>'приложение 6'!U34</f>
        <v>0</v>
      </c>
      <c r="G23" s="40">
        <v>0</v>
      </c>
      <c r="H23" s="40">
        <f>'приложение 6'!X34</f>
        <v>0</v>
      </c>
      <c r="I23" s="99"/>
    </row>
    <row r="24" spans="1:9" hidden="1" outlineLevel="1" x14ac:dyDescent="0.25">
      <c r="A24" s="96"/>
      <c r="B24" s="41" t="s">
        <v>95</v>
      </c>
      <c r="C24" s="40">
        <v>0</v>
      </c>
      <c r="D24" s="40">
        <f>'приложение 6'!R35</f>
        <v>0</v>
      </c>
      <c r="E24" s="40">
        <v>0</v>
      </c>
      <c r="F24" s="40">
        <f>'приложение 6'!U35</f>
        <v>0</v>
      </c>
      <c r="G24" s="40">
        <v>0</v>
      </c>
      <c r="H24" s="40">
        <f>'приложение 6'!X35</f>
        <v>0</v>
      </c>
      <c r="I24" s="99"/>
    </row>
    <row r="25" spans="1:9" hidden="1" outlineLevel="1" x14ac:dyDescent="0.25">
      <c r="A25" s="96"/>
      <c r="B25" s="41" t="s">
        <v>96</v>
      </c>
      <c r="C25" s="40">
        <v>0</v>
      </c>
      <c r="D25" s="40">
        <f>'приложение 6'!R36</f>
        <v>0</v>
      </c>
      <c r="E25" s="40">
        <v>0</v>
      </c>
      <c r="F25" s="40">
        <f>'приложение 6'!U36</f>
        <v>0</v>
      </c>
      <c r="G25" s="40">
        <v>0</v>
      </c>
      <c r="H25" s="40">
        <f>'приложение 6'!X36</f>
        <v>0</v>
      </c>
      <c r="I25" s="99"/>
    </row>
    <row r="26" spans="1:9" hidden="1" outlineLevel="1" x14ac:dyDescent="0.25">
      <c r="A26" s="97"/>
      <c r="B26" s="41" t="s">
        <v>97</v>
      </c>
      <c r="C26" s="40">
        <v>0</v>
      </c>
      <c r="D26" s="40">
        <f>'приложение 6'!R37</f>
        <v>0</v>
      </c>
      <c r="E26" s="40">
        <v>0</v>
      </c>
      <c r="F26" s="40">
        <f>'приложение 6'!U37</f>
        <v>0</v>
      </c>
      <c r="G26" s="40">
        <v>0</v>
      </c>
      <c r="H26" s="40">
        <f>'приложение 6'!X37</f>
        <v>0</v>
      </c>
      <c r="I26" s="100"/>
    </row>
    <row r="27" spans="1:9" collapsed="1" x14ac:dyDescent="0.25">
      <c r="A27" s="95" t="s">
        <v>79</v>
      </c>
      <c r="B27" s="38" t="s">
        <v>9</v>
      </c>
      <c r="C27" s="40">
        <f t="shared" ref="C27" si="14">C28+C29+C30+C31</f>
        <v>70112</v>
      </c>
      <c r="D27" s="40">
        <f>'приложение 6'!R38</f>
        <v>116415.7</v>
      </c>
      <c r="E27" s="40">
        <f t="shared" ref="E27" si="15">E28+E29+E30+E31</f>
        <v>0</v>
      </c>
      <c r="F27" s="40">
        <f>'приложение 6'!U38</f>
        <v>0</v>
      </c>
      <c r="G27" s="40">
        <f t="shared" ref="G27" si="16">G28+G29+G30+G31</f>
        <v>0</v>
      </c>
      <c r="H27" s="40">
        <f>'приложение 6'!X38</f>
        <v>0</v>
      </c>
      <c r="I27" s="98" t="s">
        <v>114</v>
      </c>
    </row>
    <row r="28" spans="1:9" x14ac:dyDescent="0.25">
      <c r="A28" s="96"/>
      <c r="B28" s="41" t="s">
        <v>94</v>
      </c>
      <c r="C28" s="40">
        <v>70112</v>
      </c>
      <c r="D28" s="40">
        <f>'приложение 6'!R39</f>
        <v>116415.7</v>
      </c>
      <c r="E28" s="40">
        <v>0</v>
      </c>
      <c r="F28" s="40">
        <f>'приложение 6'!U39</f>
        <v>0</v>
      </c>
      <c r="G28" s="40">
        <v>0</v>
      </c>
      <c r="H28" s="40">
        <f>'приложение 6'!X39</f>
        <v>0</v>
      </c>
      <c r="I28" s="99"/>
    </row>
    <row r="29" spans="1:9" x14ac:dyDescent="0.25">
      <c r="A29" s="96"/>
      <c r="B29" s="41" t="s">
        <v>95</v>
      </c>
      <c r="C29" s="40">
        <v>0</v>
      </c>
      <c r="D29" s="40">
        <f>'приложение 6'!R40</f>
        <v>0</v>
      </c>
      <c r="E29" s="40">
        <v>0</v>
      </c>
      <c r="F29" s="40">
        <f>'приложение 6'!U40</f>
        <v>0</v>
      </c>
      <c r="G29" s="40">
        <v>0</v>
      </c>
      <c r="H29" s="40">
        <f>'приложение 6'!X40</f>
        <v>0</v>
      </c>
      <c r="I29" s="99"/>
    </row>
    <row r="30" spans="1:9" x14ac:dyDescent="0.25">
      <c r="A30" s="96"/>
      <c r="B30" s="41" t="s">
        <v>96</v>
      </c>
      <c r="C30" s="40">
        <v>0</v>
      </c>
      <c r="D30" s="40">
        <f>'приложение 6'!R41</f>
        <v>0</v>
      </c>
      <c r="E30" s="40">
        <v>0</v>
      </c>
      <c r="F30" s="40">
        <f>'приложение 6'!U41</f>
        <v>0</v>
      </c>
      <c r="G30" s="40">
        <v>0</v>
      </c>
      <c r="H30" s="40">
        <f>'приложение 6'!X41</f>
        <v>0</v>
      </c>
      <c r="I30" s="99"/>
    </row>
    <row r="31" spans="1:9" x14ac:dyDescent="0.25">
      <c r="A31" s="97"/>
      <c r="B31" s="41" t="s">
        <v>97</v>
      </c>
      <c r="C31" s="40">
        <v>0</v>
      </c>
      <c r="D31" s="40">
        <f>'приложение 6'!R42</f>
        <v>0</v>
      </c>
      <c r="E31" s="40">
        <v>0</v>
      </c>
      <c r="F31" s="40">
        <f>'приложение 6'!U42</f>
        <v>0</v>
      </c>
      <c r="G31" s="40">
        <v>0</v>
      </c>
      <c r="H31" s="40">
        <f>'приложение 6'!X42</f>
        <v>0</v>
      </c>
      <c r="I31" s="100"/>
    </row>
    <row r="32" spans="1:9" hidden="1" outlineLevel="1" x14ac:dyDescent="0.25">
      <c r="A32" s="95" t="s">
        <v>105</v>
      </c>
      <c r="B32" s="38" t="s">
        <v>9</v>
      </c>
      <c r="C32" s="40">
        <f t="shared" ref="C32" si="17">C33+C34+C35+C36</f>
        <v>0</v>
      </c>
      <c r="D32" s="40">
        <f>'приложение 6'!R43</f>
        <v>0</v>
      </c>
      <c r="E32" s="40">
        <f t="shared" ref="E32" si="18">E33+E34+E35+E36</f>
        <v>0</v>
      </c>
      <c r="F32" s="40">
        <f>'приложение 6'!U43</f>
        <v>0</v>
      </c>
      <c r="G32" s="40">
        <f t="shared" ref="G32" si="19">G33+G34+G35+G36</f>
        <v>0</v>
      </c>
      <c r="H32" s="40">
        <f>'приложение 6'!X43</f>
        <v>0</v>
      </c>
      <c r="I32" s="98" t="s">
        <v>21</v>
      </c>
    </row>
    <row r="33" spans="1:9" hidden="1" outlineLevel="1" x14ac:dyDescent="0.25">
      <c r="A33" s="96"/>
      <c r="B33" s="41" t="s">
        <v>94</v>
      </c>
      <c r="C33" s="40">
        <v>0</v>
      </c>
      <c r="D33" s="40">
        <f>'приложение 6'!R44</f>
        <v>0</v>
      </c>
      <c r="E33" s="40">
        <v>0</v>
      </c>
      <c r="F33" s="40">
        <f>'приложение 6'!U44</f>
        <v>0</v>
      </c>
      <c r="G33" s="40">
        <v>0</v>
      </c>
      <c r="H33" s="40">
        <f>'приложение 6'!X44</f>
        <v>0</v>
      </c>
      <c r="I33" s="99"/>
    </row>
    <row r="34" spans="1:9" hidden="1" outlineLevel="1" x14ac:dyDescent="0.25">
      <c r="A34" s="96"/>
      <c r="B34" s="41" t="s">
        <v>95</v>
      </c>
      <c r="C34" s="40">
        <v>0</v>
      </c>
      <c r="D34" s="40">
        <f>'приложение 6'!R45</f>
        <v>0</v>
      </c>
      <c r="E34" s="40">
        <v>0</v>
      </c>
      <c r="F34" s="40">
        <f>'приложение 6'!U45</f>
        <v>0</v>
      </c>
      <c r="G34" s="40">
        <v>0</v>
      </c>
      <c r="H34" s="40">
        <f>'приложение 6'!X45</f>
        <v>0</v>
      </c>
      <c r="I34" s="99"/>
    </row>
    <row r="35" spans="1:9" hidden="1" outlineLevel="1" x14ac:dyDescent="0.25">
      <c r="A35" s="96"/>
      <c r="B35" s="41" t="s">
        <v>96</v>
      </c>
      <c r="C35" s="40">
        <v>0</v>
      </c>
      <c r="D35" s="40">
        <f>'приложение 6'!R46</f>
        <v>0</v>
      </c>
      <c r="E35" s="40">
        <v>0</v>
      </c>
      <c r="F35" s="40">
        <f>'приложение 6'!U46</f>
        <v>0</v>
      </c>
      <c r="G35" s="40">
        <v>0</v>
      </c>
      <c r="H35" s="40">
        <f>'приложение 6'!X46</f>
        <v>0</v>
      </c>
      <c r="I35" s="99"/>
    </row>
    <row r="36" spans="1:9" hidden="1" outlineLevel="1" x14ac:dyDescent="0.25">
      <c r="A36" s="97"/>
      <c r="B36" s="41" t="s">
        <v>97</v>
      </c>
      <c r="C36" s="40">
        <v>0</v>
      </c>
      <c r="D36" s="40">
        <f>'приложение 6'!R47</f>
        <v>0</v>
      </c>
      <c r="E36" s="40">
        <v>0</v>
      </c>
      <c r="F36" s="40">
        <f>'приложение 6'!U47</f>
        <v>0</v>
      </c>
      <c r="G36" s="40">
        <v>0</v>
      </c>
      <c r="H36" s="40">
        <f>'приложение 6'!X47</f>
        <v>0</v>
      </c>
      <c r="I36" s="100"/>
    </row>
    <row r="37" spans="1:9" collapsed="1" x14ac:dyDescent="0.25">
      <c r="A37" s="102" t="s">
        <v>16</v>
      </c>
      <c r="B37" s="38" t="s">
        <v>9</v>
      </c>
      <c r="C37" s="39">
        <f>C38+C39+C40+C41</f>
        <v>505587</v>
      </c>
      <c r="D37" s="39">
        <f>'приложение 6'!R48</f>
        <v>609121</v>
      </c>
      <c r="E37" s="39">
        <f t="shared" ref="E37:G37" si="20">E38+E39+E40+E41</f>
        <v>700899.5</v>
      </c>
      <c r="F37" s="39">
        <f>'приложение 6'!U48</f>
        <v>719768</v>
      </c>
      <c r="G37" s="39">
        <f t="shared" si="20"/>
        <v>0</v>
      </c>
      <c r="H37" s="39">
        <f>'приложение 6'!X48</f>
        <v>919768</v>
      </c>
      <c r="I37" s="92" t="s">
        <v>21</v>
      </c>
    </row>
    <row r="38" spans="1:9" x14ac:dyDescent="0.25">
      <c r="A38" s="103"/>
      <c r="B38" s="38" t="s">
        <v>94</v>
      </c>
      <c r="C38" s="39">
        <f>C43+C53+C58+C63+C73+C93+C98+C103+C108+C113+C118+C123+C128+C78+C138</f>
        <v>505587</v>
      </c>
      <c r="D38" s="39">
        <f>'приложение 6'!R49</f>
        <v>609121</v>
      </c>
      <c r="E38" s="39">
        <f>E43+E53+E58+E63+E73+E93+E98+E103+E108+E113+E118+E123+E128</f>
        <v>700899.5</v>
      </c>
      <c r="F38" s="39">
        <f>'приложение 6'!U49</f>
        <v>719768</v>
      </c>
      <c r="G38" s="39">
        <f>G43+G53+G58+G63+G73+G93+G98+G103+G108+G113+G118+G123+G128</f>
        <v>0</v>
      </c>
      <c r="H38" s="39">
        <f>'приложение 6'!X49</f>
        <v>919768</v>
      </c>
      <c r="I38" s="93"/>
    </row>
    <row r="39" spans="1:9" x14ac:dyDescent="0.25">
      <c r="A39" s="103"/>
      <c r="B39" s="38" t="s">
        <v>95</v>
      </c>
      <c r="C39" s="39">
        <f t="shared" ref="C39:G39" si="21">C44+C54+C59+C64+C49+C74+C89+C69+C79+C99+C84+C94+C104+C109</f>
        <v>0</v>
      </c>
      <c r="D39" s="39">
        <f>'приложение 6'!R50</f>
        <v>0</v>
      </c>
      <c r="E39" s="39">
        <f t="shared" si="21"/>
        <v>0</v>
      </c>
      <c r="F39" s="39">
        <f>'приложение 6'!U50</f>
        <v>0</v>
      </c>
      <c r="G39" s="39">
        <f t="shared" si="21"/>
        <v>0</v>
      </c>
      <c r="H39" s="39">
        <f>'приложение 6'!X50</f>
        <v>0</v>
      </c>
      <c r="I39" s="93"/>
    </row>
    <row r="40" spans="1:9" x14ac:dyDescent="0.25">
      <c r="A40" s="103"/>
      <c r="B40" s="38" t="s">
        <v>96</v>
      </c>
      <c r="C40" s="39">
        <f t="shared" ref="C40:G41" si="22">C45+C55+C60+C65+C50+C75+C90+C70+C80+C100+C85</f>
        <v>0</v>
      </c>
      <c r="D40" s="39">
        <f>'приложение 6'!R51</f>
        <v>0</v>
      </c>
      <c r="E40" s="39">
        <f t="shared" si="22"/>
        <v>0</v>
      </c>
      <c r="F40" s="39">
        <f>'приложение 6'!U51</f>
        <v>0</v>
      </c>
      <c r="G40" s="39">
        <f t="shared" si="22"/>
        <v>0</v>
      </c>
      <c r="H40" s="39">
        <f>'приложение 6'!X51</f>
        <v>0</v>
      </c>
      <c r="I40" s="93"/>
    </row>
    <row r="41" spans="1:9" x14ac:dyDescent="0.25">
      <c r="A41" s="104"/>
      <c r="B41" s="38" t="s">
        <v>97</v>
      </c>
      <c r="C41" s="39">
        <f t="shared" si="22"/>
        <v>0</v>
      </c>
      <c r="D41" s="39">
        <f>'приложение 6'!R52</f>
        <v>0</v>
      </c>
      <c r="E41" s="39">
        <f t="shared" si="22"/>
        <v>0</v>
      </c>
      <c r="F41" s="39">
        <f>'приложение 6'!U52</f>
        <v>0</v>
      </c>
      <c r="G41" s="39">
        <f t="shared" si="22"/>
        <v>0</v>
      </c>
      <c r="H41" s="39">
        <f>'приложение 6'!X52</f>
        <v>0</v>
      </c>
      <c r="I41" s="94"/>
    </row>
    <row r="42" spans="1:9" ht="15" hidden="1" customHeight="1" outlineLevel="1" x14ac:dyDescent="0.25">
      <c r="A42" s="101" t="s">
        <v>74</v>
      </c>
      <c r="B42" s="38" t="s">
        <v>9</v>
      </c>
      <c r="C42" s="40">
        <f>C43</f>
        <v>0</v>
      </c>
      <c r="D42" s="40">
        <f>'приложение 6'!R53</f>
        <v>0</v>
      </c>
      <c r="E42" s="40">
        <f>E43+E44+E45+E46</f>
        <v>0</v>
      </c>
      <c r="F42" s="40">
        <f>'приложение 6'!U53</f>
        <v>0</v>
      </c>
      <c r="G42" s="40">
        <f>G43+G44+G45+G46</f>
        <v>0</v>
      </c>
      <c r="H42" s="40">
        <f>'приложение 6'!X53</f>
        <v>0</v>
      </c>
      <c r="I42" s="92" t="s">
        <v>21</v>
      </c>
    </row>
    <row r="43" spans="1:9" hidden="1" outlineLevel="1" x14ac:dyDescent="0.25">
      <c r="A43" s="101"/>
      <c r="B43" s="41" t="s">
        <v>94</v>
      </c>
      <c r="C43" s="40">
        <v>0</v>
      </c>
      <c r="D43" s="40">
        <f>'приложение 6'!R54</f>
        <v>0</v>
      </c>
      <c r="E43" s="40">
        <v>0</v>
      </c>
      <c r="F43" s="40">
        <f>'приложение 6'!U54</f>
        <v>0</v>
      </c>
      <c r="G43" s="40">
        <v>0</v>
      </c>
      <c r="H43" s="40">
        <f>'приложение 6'!X54</f>
        <v>0</v>
      </c>
      <c r="I43" s="93"/>
    </row>
    <row r="44" spans="1:9" hidden="1" outlineLevel="1" x14ac:dyDescent="0.25">
      <c r="A44" s="101"/>
      <c r="B44" s="41" t="s">
        <v>95</v>
      </c>
      <c r="C44" s="40">
        <v>0</v>
      </c>
      <c r="D44" s="40">
        <f>'приложение 6'!R55</f>
        <v>0</v>
      </c>
      <c r="E44" s="40">
        <v>0</v>
      </c>
      <c r="F44" s="40">
        <f>'приложение 6'!U55</f>
        <v>0</v>
      </c>
      <c r="G44" s="40">
        <v>0</v>
      </c>
      <c r="H44" s="40">
        <f>'приложение 6'!X55</f>
        <v>0</v>
      </c>
      <c r="I44" s="93"/>
    </row>
    <row r="45" spans="1:9" hidden="1" outlineLevel="1" x14ac:dyDescent="0.25">
      <c r="A45" s="101"/>
      <c r="B45" s="41" t="s">
        <v>96</v>
      </c>
      <c r="C45" s="40">
        <v>0</v>
      </c>
      <c r="D45" s="40">
        <f>'приложение 6'!R56</f>
        <v>0</v>
      </c>
      <c r="E45" s="40">
        <v>0</v>
      </c>
      <c r="F45" s="40">
        <f>'приложение 6'!U56</f>
        <v>0</v>
      </c>
      <c r="G45" s="40">
        <v>0</v>
      </c>
      <c r="H45" s="40">
        <f>'приложение 6'!X56</f>
        <v>0</v>
      </c>
      <c r="I45" s="93"/>
    </row>
    <row r="46" spans="1:9" hidden="1" outlineLevel="1" x14ac:dyDescent="0.25">
      <c r="A46" s="101"/>
      <c r="B46" s="41" t="s">
        <v>97</v>
      </c>
      <c r="C46" s="40">
        <v>0</v>
      </c>
      <c r="D46" s="40">
        <f>'приложение 6'!R57</f>
        <v>0</v>
      </c>
      <c r="E46" s="40">
        <v>0</v>
      </c>
      <c r="F46" s="40">
        <f>'приложение 6'!U57</f>
        <v>0</v>
      </c>
      <c r="G46" s="40">
        <v>0</v>
      </c>
      <c r="H46" s="40">
        <f>'приложение 6'!X57</f>
        <v>0</v>
      </c>
      <c r="I46" s="94"/>
    </row>
    <row r="47" spans="1:9" ht="15" hidden="1" customHeight="1" outlineLevel="1" x14ac:dyDescent="0.25">
      <c r="A47" s="101" t="s">
        <v>33</v>
      </c>
      <c r="B47" s="38" t="s">
        <v>9</v>
      </c>
      <c r="C47" s="40">
        <f>C48+C49+C50+C51</f>
        <v>0</v>
      </c>
      <c r="D47" s="40">
        <f>'приложение 6'!R58</f>
        <v>0</v>
      </c>
      <c r="E47" s="40">
        <f>E48+E49+E50+E51</f>
        <v>0</v>
      </c>
      <c r="F47" s="40">
        <f>'приложение 6'!U58</f>
        <v>0</v>
      </c>
      <c r="G47" s="40">
        <f>G48+G49+G50+G51</f>
        <v>0</v>
      </c>
      <c r="H47" s="40">
        <f>'приложение 6'!X58</f>
        <v>0</v>
      </c>
      <c r="I47" s="92" t="s">
        <v>21</v>
      </c>
    </row>
    <row r="48" spans="1:9" ht="15" hidden="1" customHeight="1" outlineLevel="1" x14ac:dyDescent="0.25">
      <c r="A48" s="101"/>
      <c r="B48" s="41" t="s">
        <v>94</v>
      </c>
      <c r="C48" s="40">
        <v>0</v>
      </c>
      <c r="D48" s="40">
        <f>'приложение 6'!R59</f>
        <v>0</v>
      </c>
      <c r="E48" s="40">
        <v>0</v>
      </c>
      <c r="F48" s="40">
        <f>'приложение 6'!U59</f>
        <v>0</v>
      </c>
      <c r="G48" s="40">
        <v>0</v>
      </c>
      <c r="H48" s="40">
        <f>'приложение 6'!X59</f>
        <v>0</v>
      </c>
      <c r="I48" s="93"/>
    </row>
    <row r="49" spans="1:9" ht="15" hidden="1" customHeight="1" outlineLevel="1" x14ac:dyDescent="0.25">
      <c r="A49" s="101"/>
      <c r="B49" s="41" t="s">
        <v>95</v>
      </c>
      <c r="C49" s="40">
        <v>0</v>
      </c>
      <c r="D49" s="40">
        <f>'приложение 6'!R60</f>
        <v>0</v>
      </c>
      <c r="E49" s="40">
        <v>0</v>
      </c>
      <c r="F49" s="40">
        <f>'приложение 6'!U60</f>
        <v>0</v>
      </c>
      <c r="G49" s="40">
        <v>0</v>
      </c>
      <c r="H49" s="40">
        <f>'приложение 6'!X60</f>
        <v>0</v>
      </c>
      <c r="I49" s="93"/>
    </row>
    <row r="50" spans="1:9" ht="15" hidden="1" customHeight="1" outlineLevel="1" x14ac:dyDescent="0.25">
      <c r="A50" s="101"/>
      <c r="B50" s="41" t="s">
        <v>96</v>
      </c>
      <c r="C50" s="40">
        <v>0</v>
      </c>
      <c r="D50" s="40">
        <f>'приложение 6'!R61</f>
        <v>0</v>
      </c>
      <c r="E50" s="40">
        <v>0</v>
      </c>
      <c r="F50" s="40">
        <f>'приложение 6'!U61</f>
        <v>0</v>
      </c>
      <c r="G50" s="40">
        <v>0</v>
      </c>
      <c r="H50" s="40">
        <f>'приложение 6'!X61</f>
        <v>0</v>
      </c>
      <c r="I50" s="93"/>
    </row>
    <row r="51" spans="1:9" ht="15" hidden="1" customHeight="1" outlineLevel="1" x14ac:dyDescent="0.25">
      <c r="A51" s="101"/>
      <c r="B51" s="41" t="s">
        <v>97</v>
      </c>
      <c r="C51" s="40">
        <v>0</v>
      </c>
      <c r="D51" s="40">
        <f>'приложение 6'!R62</f>
        <v>0</v>
      </c>
      <c r="E51" s="40">
        <v>0</v>
      </c>
      <c r="F51" s="40">
        <f>'приложение 6'!U62</f>
        <v>0</v>
      </c>
      <c r="G51" s="40">
        <v>0</v>
      </c>
      <c r="H51" s="40">
        <f>'приложение 6'!X62</f>
        <v>0</v>
      </c>
      <c r="I51" s="94"/>
    </row>
    <row r="52" spans="1:9" ht="15" hidden="1" customHeight="1" outlineLevel="1" x14ac:dyDescent="0.25">
      <c r="A52" s="101" t="s">
        <v>75</v>
      </c>
      <c r="B52" s="38" t="s">
        <v>9</v>
      </c>
      <c r="C52" s="40">
        <f>C53</f>
        <v>0</v>
      </c>
      <c r="D52" s="40">
        <f>'приложение 6'!R63</f>
        <v>0</v>
      </c>
      <c r="E52" s="40">
        <f>E53</f>
        <v>0</v>
      </c>
      <c r="F52" s="40">
        <f>'приложение 6'!U63</f>
        <v>0</v>
      </c>
      <c r="G52" s="40">
        <f>G53</f>
        <v>0</v>
      </c>
      <c r="H52" s="40">
        <f>'приложение 6'!X63</f>
        <v>0</v>
      </c>
      <c r="I52" s="92" t="s">
        <v>21</v>
      </c>
    </row>
    <row r="53" spans="1:9" hidden="1" outlineLevel="1" x14ac:dyDescent="0.25">
      <c r="A53" s="101"/>
      <c r="B53" s="41" t="s">
        <v>94</v>
      </c>
      <c r="C53" s="40">
        <v>0</v>
      </c>
      <c r="D53" s="40">
        <f>'приложение 6'!R64</f>
        <v>0</v>
      </c>
      <c r="E53" s="40">
        <v>0</v>
      </c>
      <c r="F53" s="40">
        <f>'приложение 6'!U64</f>
        <v>0</v>
      </c>
      <c r="G53" s="40">
        <v>0</v>
      </c>
      <c r="H53" s="40">
        <f>'приложение 6'!X64</f>
        <v>0</v>
      </c>
      <c r="I53" s="93"/>
    </row>
    <row r="54" spans="1:9" hidden="1" outlineLevel="1" x14ac:dyDescent="0.25">
      <c r="A54" s="101"/>
      <c r="B54" s="41" t="s">
        <v>95</v>
      </c>
      <c r="C54" s="40">
        <v>0</v>
      </c>
      <c r="D54" s="40">
        <f>'приложение 6'!R65</f>
        <v>0</v>
      </c>
      <c r="E54" s="40">
        <v>0</v>
      </c>
      <c r="F54" s="40">
        <f>'приложение 6'!U65</f>
        <v>0</v>
      </c>
      <c r="G54" s="40">
        <v>0</v>
      </c>
      <c r="H54" s="40">
        <f>'приложение 6'!X65</f>
        <v>0</v>
      </c>
      <c r="I54" s="93"/>
    </row>
    <row r="55" spans="1:9" hidden="1" outlineLevel="1" x14ac:dyDescent="0.25">
      <c r="A55" s="101"/>
      <c r="B55" s="41" t="s">
        <v>96</v>
      </c>
      <c r="C55" s="40">
        <v>0</v>
      </c>
      <c r="D55" s="40">
        <f>'приложение 6'!R66</f>
        <v>0</v>
      </c>
      <c r="E55" s="40">
        <v>0</v>
      </c>
      <c r="F55" s="40">
        <f>'приложение 6'!U66</f>
        <v>0</v>
      </c>
      <c r="G55" s="40">
        <v>0</v>
      </c>
      <c r="H55" s="40">
        <f>'приложение 6'!X66</f>
        <v>0</v>
      </c>
      <c r="I55" s="93"/>
    </row>
    <row r="56" spans="1:9" ht="30.75" hidden="1" customHeight="1" outlineLevel="1" x14ac:dyDescent="0.25">
      <c r="A56" s="101"/>
      <c r="B56" s="41" t="s">
        <v>97</v>
      </c>
      <c r="C56" s="40">
        <v>0</v>
      </c>
      <c r="D56" s="40">
        <f>'приложение 6'!R67</f>
        <v>0</v>
      </c>
      <c r="E56" s="40">
        <v>0</v>
      </c>
      <c r="F56" s="40">
        <f>'приложение 6'!U67</f>
        <v>0</v>
      </c>
      <c r="G56" s="40">
        <v>0</v>
      </c>
      <c r="H56" s="40">
        <f>'приложение 6'!X67</f>
        <v>0</v>
      </c>
      <c r="I56" s="94"/>
    </row>
    <row r="57" spans="1:9" ht="15" customHeight="1" collapsed="1" x14ac:dyDescent="0.25">
      <c r="A57" s="101" t="s">
        <v>30</v>
      </c>
      <c r="B57" s="38" t="s">
        <v>9</v>
      </c>
      <c r="C57" s="40">
        <f>C58+C59+C60+C61</f>
        <v>181131.5</v>
      </c>
      <c r="D57" s="40">
        <f>'приложение 6'!R68</f>
        <v>64403.3</v>
      </c>
      <c r="E57" s="40">
        <f>E58+E59+E60+E61</f>
        <v>181131.5</v>
      </c>
      <c r="F57" s="40">
        <f>'приложение 6'!U68</f>
        <v>0</v>
      </c>
      <c r="G57" s="40">
        <f t="shared" ref="G57" si="23">G58+G59+G60+G61</f>
        <v>0</v>
      </c>
      <c r="H57" s="40">
        <f>'приложение 6'!X68</f>
        <v>0</v>
      </c>
      <c r="I57" s="98" t="s">
        <v>115</v>
      </c>
    </row>
    <row r="58" spans="1:9" x14ac:dyDescent="0.25">
      <c r="A58" s="101"/>
      <c r="B58" s="41" t="s">
        <v>94</v>
      </c>
      <c r="C58" s="40">
        <v>181131.5</v>
      </c>
      <c r="D58" s="40">
        <f>'приложение 6'!R69</f>
        <v>64403.3</v>
      </c>
      <c r="E58" s="40">
        <v>181131.5</v>
      </c>
      <c r="F58" s="40">
        <f>'приложение 6'!U69</f>
        <v>0</v>
      </c>
      <c r="G58" s="40">
        <v>0</v>
      </c>
      <c r="H58" s="40">
        <f>'приложение 6'!X69</f>
        <v>0</v>
      </c>
      <c r="I58" s="99"/>
    </row>
    <row r="59" spans="1:9" x14ac:dyDescent="0.25">
      <c r="A59" s="101"/>
      <c r="B59" s="41" t="s">
        <v>95</v>
      </c>
      <c r="C59" s="40">
        <v>0</v>
      </c>
      <c r="D59" s="40">
        <f>'приложение 6'!R70</f>
        <v>0</v>
      </c>
      <c r="E59" s="40">
        <v>0</v>
      </c>
      <c r="F59" s="40">
        <f>'приложение 6'!U70</f>
        <v>0</v>
      </c>
      <c r="G59" s="40">
        <v>0</v>
      </c>
      <c r="H59" s="40">
        <f>'приложение 6'!X70</f>
        <v>0</v>
      </c>
      <c r="I59" s="99"/>
    </row>
    <row r="60" spans="1:9" x14ac:dyDescent="0.25">
      <c r="A60" s="101"/>
      <c r="B60" s="41" t="s">
        <v>96</v>
      </c>
      <c r="C60" s="40">
        <v>0</v>
      </c>
      <c r="D60" s="40">
        <f>'приложение 6'!R71</f>
        <v>0</v>
      </c>
      <c r="E60" s="40">
        <v>0</v>
      </c>
      <c r="F60" s="40">
        <f>'приложение 6'!U71</f>
        <v>0</v>
      </c>
      <c r="G60" s="40">
        <v>0</v>
      </c>
      <c r="H60" s="40">
        <f>'приложение 6'!X71</f>
        <v>0</v>
      </c>
      <c r="I60" s="99"/>
    </row>
    <row r="61" spans="1:9" x14ac:dyDescent="0.25">
      <c r="A61" s="101"/>
      <c r="B61" s="41" t="s">
        <v>97</v>
      </c>
      <c r="C61" s="40">
        <v>0</v>
      </c>
      <c r="D61" s="40">
        <f>'приложение 6'!R72</f>
        <v>0</v>
      </c>
      <c r="E61" s="40">
        <v>0</v>
      </c>
      <c r="F61" s="40">
        <f>'приложение 6'!U72</f>
        <v>0</v>
      </c>
      <c r="G61" s="40">
        <v>0</v>
      </c>
      <c r="H61" s="40">
        <f>'приложение 6'!X72</f>
        <v>0</v>
      </c>
      <c r="I61" s="100"/>
    </row>
    <row r="62" spans="1:9" ht="15" customHeight="1" x14ac:dyDescent="0.25">
      <c r="A62" s="101" t="s">
        <v>25</v>
      </c>
      <c r="B62" s="38" t="s">
        <v>9</v>
      </c>
      <c r="C62" s="40">
        <f>C63+C64+C65+C66</f>
        <v>110050.8</v>
      </c>
      <c r="D62" s="40">
        <f>'приложение 6'!R73</f>
        <v>110050.8</v>
      </c>
      <c r="E62" s="40">
        <f t="shared" ref="E62:G62" si="24">E63+E64+E65+E66</f>
        <v>300000</v>
      </c>
      <c r="F62" s="40">
        <f>'приложение 6'!U73</f>
        <v>300000</v>
      </c>
      <c r="G62" s="40">
        <f t="shared" si="24"/>
        <v>0</v>
      </c>
      <c r="H62" s="40">
        <f>'приложение 6'!X73</f>
        <v>0</v>
      </c>
      <c r="I62" s="92" t="s">
        <v>21</v>
      </c>
    </row>
    <row r="63" spans="1:9" x14ac:dyDescent="0.25">
      <c r="A63" s="101"/>
      <c r="B63" s="41" t="s">
        <v>94</v>
      </c>
      <c r="C63" s="40">
        <v>110050.8</v>
      </c>
      <c r="D63" s="40">
        <f>'приложение 6'!R74</f>
        <v>110050.8</v>
      </c>
      <c r="E63" s="40">
        <v>300000</v>
      </c>
      <c r="F63" s="40">
        <f>'приложение 6'!U74</f>
        <v>300000</v>
      </c>
      <c r="G63" s="40">
        <v>0</v>
      </c>
      <c r="H63" s="40">
        <f>'приложение 6'!X74</f>
        <v>0</v>
      </c>
      <c r="I63" s="93"/>
    </row>
    <row r="64" spans="1:9" x14ac:dyDescent="0.25">
      <c r="A64" s="101"/>
      <c r="B64" s="41" t="s">
        <v>95</v>
      </c>
      <c r="C64" s="40">
        <v>0</v>
      </c>
      <c r="D64" s="40">
        <f>'приложение 6'!R75</f>
        <v>0</v>
      </c>
      <c r="E64" s="40">
        <v>0</v>
      </c>
      <c r="F64" s="40">
        <f>'приложение 6'!U75</f>
        <v>0</v>
      </c>
      <c r="G64" s="40">
        <v>0</v>
      </c>
      <c r="H64" s="40">
        <f>'приложение 6'!X75</f>
        <v>0</v>
      </c>
      <c r="I64" s="93"/>
    </row>
    <row r="65" spans="1:9" x14ac:dyDescent="0.25">
      <c r="A65" s="101"/>
      <c r="B65" s="41" t="s">
        <v>96</v>
      </c>
      <c r="C65" s="40">
        <v>0</v>
      </c>
      <c r="D65" s="40">
        <f>'приложение 6'!R76</f>
        <v>0</v>
      </c>
      <c r="E65" s="40">
        <v>0</v>
      </c>
      <c r="F65" s="40">
        <f>'приложение 6'!U76</f>
        <v>0</v>
      </c>
      <c r="G65" s="40">
        <v>0</v>
      </c>
      <c r="H65" s="40">
        <f>'приложение 6'!X76</f>
        <v>0</v>
      </c>
      <c r="I65" s="93"/>
    </row>
    <row r="66" spans="1:9" x14ac:dyDescent="0.25">
      <c r="A66" s="101"/>
      <c r="B66" s="41" t="s">
        <v>97</v>
      </c>
      <c r="C66" s="40">
        <v>0</v>
      </c>
      <c r="D66" s="40">
        <f>'приложение 6'!R77</f>
        <v>0</v>
      </c>
      <c r="E66" s="40">
        <v>0</v>
      </c>
      <c r="F66" s="40">
        <f>'приложение 6'!U77</f>
        <v>0</v>
      </c>
      <c r="G66" s="40">
        <v>0</v>
      </c>
      <c r="H66" s="40">
        <f>'приложение 6'!X77</f>
        <v>0</v>
      </c>
      <c r="I66" s="94"/>
    </row>
    <row r="67" spans="1:9" ht="15" hidden="1" customHeight="1" outlineLevel="1" x14ac:dyDescent="0.25">
      <c r="A67" s="101" t="s">
        <v>35</v>
      </c>
      <c r="B67" s="38" t="s">
        <v>9</v>
      </c>
      <c r="C67" s="40">
        <v>0</v>
      </c>
      <c r="D67" s="40">
        <f>'приложение 6'!R78</f>
        <v>0</v>
      </c>
      <c r="E67" s="40">
        <v>0</v>
      </c>
      <c r="F67" s="40">
        <f>'приложение 6'!U78</f>
        <v>0</v>
      </c>
      <c r="G67" s="40">
        <v>0</v>
      </c>
      <c r="H67" s="40">
        <f>'приложение 6'!X78</f>
        <v>0</v>
      </c>
      <c r="I67" s="92" t="s">
        <v>21</v>
      </c>
    </row>
    <row r="68" spans="1:9" ht="15" hidden="1" customHeight="1" outlineLevel="1" x14ac:dyDescent="0.25">
      <c r="A68" s="101"/>
      <c r="B68" s="41" t="s">
        <v>94</v>
      </c>
      <c r="C68" s="40">
        <v>0</v>
      </c>
      <c r="D68" s="40">
        <f>'приложение 6'!R79</f>
        <v>0</v>
      </c>
      <c r="E68" s="40">
        <v>0</v>
      </c>
      <c r="F68" s="40">
        <f>'приложение 6'!U79</f>
        <v>0</v>
      </c>
      <c r="G68" s="40">
        <v>0</v>
      </c>
      <c r="H68" s="40">
        <f>'приложение 6'!X79</f>
        <v>0</v>
      </c>
      <c r="I68" s="93"/>
    </row>
    <row r="69" spans="1:9" ht="15" hidden="1" customHeight="1" outlineLevel="1" x14ac:dyDescent="0.25">
      <c r="A69" s="101"/>
      <c r="B69" s="41" t="s">
        <v>95</v>
      </c>
      <c r="C69" s="40">
        <v>0</v>
      </c>
      <c r="D69" s="40">
        <f>'приложение 6'!R80</f>
        <v>0</v>
      </c>
      <c r="E69" s="40">
        <v>0</v>
      </c>
      <c r="F69" s="40">
        <f>'приложение 6'!U80</f>
        <v>0</v>
      </c>
      <c r="G69" s="40">
        <v>0</v>
      </c>
      <c r="H69" s="40">
        <f>'приложение 6'!X80</f>
        <v>0</v>
      </c>
      <c r="I69" s="93"/>
    </row>
    <row r="70" spans="1:9" ht="15" hidden="1" customHeight="1" outlineLevel="1" x14ac:dyDescent="0.25">
      <c r="A70" s="101"/>
      <c r="B70" s="41" t="s">
        <v>96</v>
      </c>
      <c r="C70" s="40">
        <v>0</v>
      </c>
      <c r="D70" s="40">
        <f>'приложение 6'!R81</f>
        <v>0</v>
      </c>
      <c r="E70" s="40">
        <v>0</v>
      </c>
      <c r="F70" s="40">
        <f>'приложение 6'!U81</f>
        <v>0</v>
      </c>
      <c r="G70" s="40">
        <v>0</v>
      </c>
      <c r="H70" s="40">
        <f>'приложение 6'!X81</f>
        <v>0</v>
      </c>
      <c r="I70" s="93"/>
    </row>
    <row r="71" spans="1:9" ht="15" hidden="1" customHeight="1" outlineLevel="1" x14ac:dyDescent="0.25">
      <c r="A71" s="101"/>
      <c r="B71" s="41" t="s">
        <v>97</v>
      </c>
      <c r="C71" s="40">
        <v>0</v>
      </c>
      <c r="D71" s="40">
        <f>'приложение 6'!R82</f>
        <v>0</v>
      </c>
      <c r="E71" s="40">
        <v>0</v>
      </c>
      <c r="F71" s="40">
        <f>'приложение 6'!U82</f>
        <v>0</v>
      </c>
      <c r="G71" s="40">
        <v>0</v>
      </c>
      <c r="H71" s="40">
        <f>'приложение 6'!X82</f>
        <v>0</v>
      </c>
      <c r="I71" s="94"/>
    </row>
    <row r="72" spans="1:9" ht="15" customHeight="1" collapsed="1" x14ac:dyDescent="0.25">
      <c r="A72" s="101" t="s">
        <v>36</v>
      </c>
      <c r="B72" s="38" t="s">
        <v>9</v>
      </c>
      <c r="C72" s="40">
        <f>C74+C75+C73</f>
        <v>5000</v>
      </c>
      <c r="D72" s="40">
        <f>'приложение 6'!R83</f>
        <v>83549.8</v>
      </c>
      <c r="E72" s="40">
        <f t="shared" ref="E72:G72" si="25">E74+E75+E73</f>
        <v>5000</v>
      </c>
      <c r="F72" s="40">
        <f>'приложение 6'!U83</f>
        <v>20000</v>
      </c>
      <c r="G72" s="40">
        <f t="shared" si="25"/>
        <v>0</v>
      </c>
      <c r="H72" s="40">
        <f>'приложение 6'!X83</f>
        <v>15000</v>
      </c>
      <c r="I72" s="98" t="s">
        <v>114</v>
      </c>
    </row>
    <row r="73" spans="1:9" x14ac:dyDescent="0.25">
      <c r="A73" s="101"/>
      <c r="B73" s="41" t="s">
        <v>94</v>
      </c>
      <c r="C73" s="40">
        <v>5000</v>
      </c>
      <c r="D73" s="40">
        <f>'приложение 6'!R84</f>
        <v>83549.8</v>
      </c>
      <c r="E73" s="40">
        <v>5000</v>
      </c>
      <c r="F73" s="40">
        <f>'приложение 6'!U84</f>
        <v>20000</v>
      </c>
      <c r="G73" s="40">
        <v>0</v>
      </c>
      <c r="H73" s="40">
        <f>'приложение 6'!X84</f>
        <v>15000</v>
      </c>
      <c r="I73" s="99"/>
    </row>
    <row r="74" spans="1:9" x14ac:dyDescent="0.25">
      <c r="A74" s="101"/>
      <c r="B74" s="41" t="s">
        <v>95</v>
      </c>
      <c r="C74" s="40">
        <v>0</v>
      </c>
      <c r="D74" s="40">
        <f>'приложение 6'!R85</f>
        <v>0</v>
      </c>
      <c r="E74" s="40">
        <v>0</v>
      </c>
      <c r="F74" s="40">
        <f>'приложение 6'!U85</f>
        <v>0</v>
      </c>
      <c r="G74" s="40">
        <v>0</v>
      </c>
      <c r="H74" s="40">
        <f>'приложение 6'!X85</f>
        <v>0</v>
      </c>
      <c r="I74" s="99"/>
    </row>
    <row r="75" spans="1:9" x14ac:dyDescent="0.25">
      <c r="A75" s="101"/>
      <c r="B75" s="41" t="s">
        <v>96</v>
      </c>
      <c r="C75" s="40">
        <v>0</v>
      </c>
      <c r="D75" s="40">
        <f>'приложение 6'!R86</f>
        <v>0</v>
      </c>
      <c r="E75" s="40">
        <v>0</v>
      </c>
      <c r="F75" s="40">
        <f>'приложение 6'!U86</f>
        <v>0</v>
      </c>
      <c r="G75" s="40">
        <v>0</v>
      </c>
      <c r="H75" s="40">
        <f>'приложение 6'!X86</f>
        <v>0</v>
      </c>
      <c r="I75" s="99"/>
    </row>
    <row r="76" spans="1:9" x14ac:dyDescent="0.25">
      <c r="A76" s="101"/>
      <c r="B76" s="41" t="s">
        <v>97</v>
      </c>
      <c r="C76" s="40">
        <v>0</v>
      </c>
      <c r="D76" s="40">
        <f>'приложение 6'!R87</f>
        <v>0</v>
      </c>
      <c r="E76" s="40">
        <v>0</v>
      </c>
      <c r="F76" s="40">
        <f>'приложение 6'!U87</f>
        <v>0</v>
      </c>
      <c r="G76" s="40">
        <v>0</v>
      </c>
      <c r="H76" s="40">
        <f>'приложение 6'!X87</f>
        <v>0</v>
      </c>
      <c r="I76" s="100"/>
    </row>
    <row r="77" spans="1:9" ht="15" hidden="1" customHeight="1" outlineLevel="1" x14ac:dyDescent="0.25">
      <c r="A77" s="101" t="s">
        <v>83</v>
      </c>
      <c r="B77" s="38" t="s">
        <v>9</v>
      </c>
      <c r="C77" s="40">
        <f>C78</f>
        <v>0</v>
      </c>
      <c r="D77" s="40">
        <f>'приложение 6'!R88</f>
        <v>0</v>
      </c>
      <c r="E77" s="40">
        <f t="shared" ref="E77:G77" si="26">E78</f>
        <v>0</v>
      </c>
      <c r="F77" s="40">
        <f>'приложение 6'!U88</f>
        <v>0</v>
      </c>
      <c r="G77" s="40">
        <f t="shared" si="26"/>
        <v>0</v>
      </c>
      <c r="H77" s="40">
        <f>'приложение 6'!X88</f>
        <v>0</v>
      </c>
      <c r="I77" s="92" t="s">
        <v>21</v>
      </c>
    </row>
    <row r="78" spans="1:9" hidden="1" outlineLevel="1" x14ac:dyDescent="0.25">
      <c r="A78" s="101"/>
      <c r="B78" s="41" t="s">
        <v>94</v>
      </c>
      <c r="C78" s="40">
        <v>0</v>
      </c>
      <c r="D78" s="40">
        <f>'приложение 6'!R89</f>
        <v>0</v>
      </c>
      <c r="E78" s="40">
        <v>0</v>
      </c>
      <c r="F78" s="40">
        <f>'приложение 6'!U89</f>
        <v>0</v>
      </c>
      <c r="G78" s="40">
        <v>0</v>
      </c>
      <c r="H78" s="40">
        <f>'приложение 6'!X89</f>
        <v>0</v>
      </c>
      <c r="I78" s="93"/>
    </row>
    <row r="79" spans="1:9" hidden="1" outlineLevel="1" x14ac:dyDescent="0.25">
      <c r="A79" s="101"/>
      <c r="B79" s="41" t="s">
        <v>95</v>
      </c>
      <c r="C79" s="40">
        <v>0</v>
      </c>
      <c r="D79" s="40">
        <f>'приложение 6'!R90</f>
        <v>0</v>
      </c>
      <c r="E79" s="40">
        <v>0</v>
      </c>
      <c r="F79" s="40">
        <f>'приложение 6'!U90</f>
        <v>0</v>
      </c>
      <c r="G79" s="40">
        <v>0</v>
      </c>
      <c r="H79" s="40">
        <f>'приложение 6'!X90</f>
        <v>0</v>
      </c>
      <c r="I79" s="93"/>
    </row>
    <row r="80" spans="1:9" hidden="1" outlineLevel="1" x14ac:dyDescent="0.25">
      <c r="A80" s="101"/>
      <c r="B80" s="41" t="s">
        <v>96</v>
      </c>
      <c r="C80" s="40">
        <v>0</v>
      </c>
      <c r="D80" s="40">
        <f>'приложение 6'!R91</f>
        <v>0</v>
      </c>
      <c r="E80" s="40">
        <v>0</v>
      </c>
      <c r="F80" s="40">
        <f>'приложение 6'!U91</f>
        <v>0</v>
      </c>
      <c r="G80" s="40">
        <v>0</v>
      </c>
      <c r="H80" s="40">
        <f>'приложение 6'!X91</f>
        <v>0</v>
      </c>
      <c r="I80" s="93"/>
    </row>
    <row r="81" spans="1:9" hidden="1" outlineLevel="1" x14ac:dyDescent="0.25">
      <c r="A81" s="101"/>
      <c r="B81" s="41" t="s">
        <v>97</v>
      </c>
      <c r="C81" s="40">
        <v>0</v>
      </c>
      <c r="D81" s="40">
        <f>'приложение 6'!R92</f>
        <v>0</v>
      </c>
      <c r="E81" s="40">
        <v>0</v>
      </c>
      <c r="F81" s="40">
        <f>'приложение 6'!U92</f>
        <v>0</v>
      </c>
      <c r="G81" s="40">
        <v>0</v>
      </c>
      <c r="H81" s="40">
        <f>'приложение 6'!X92</f>
        <v>0</v>
      </c>
      <c r="I81" s="94"/>
    </row>
    <row r="82" spans="1:9" ht="15" hidden="1" customHeight="1" outlineLevel="2" x14ac:dyDescent="0.25">
      <c r="A82" s="101" t="s">
        <v>68</v>
      </c>
      <c r="B82" s="38" t="s">
        <v>9</v>
      </c>
      <c r="C82" s="40">
        <f>C83</f>
        <v>0</v>
      </c>
      <c r="D82" s="40">
        <f>'приложение 6'!R93</f>
        <v>0</v>
      </c>
      <c r="E82" s="40">
        <f>E83</f>
        <v>0</v>
      </c>
      <c r="F82" s="40">
        <f>'приложение 6'!U93</f>
        <v>0</v>
      </c>
      <c r="G82" s="40">
        <f>G83</f>
        <v>0</v>
      </c>
      <c r="H82" s="40">
        <f>'приложение 6'!X93</f>
        <v>0</v>
      </c>
      <c r="I82" s="92" t="s">
        <v>21</v>
      </c>
    </row>
    <row r="83" spans="1:9" ht="15" hidden="1" customHeight="1" outlineLevel="2" x14ac:dyDescent="0.25">
      <c r="A83" s="101"/>
      <c r="B83" s="41" t="s">
        <v>94</v>
      </c>
      <c r="C83" s="40">
        <v>0</v>
      </c>
      <c r="D83" s="40">
        <f>'приложение 6'!R94</f>
        <v>0</v>
      </c>
      <c r="E83" s="40">
        <v>0</v>
      </c>
      <c r="F83" s="40">
        <f>'приложение 6'!U94</f>
        <v>0</v>
      </c>
      <c r="G83" s="40">
        <v>0</v>
      </c>
      <c r="H83" s="40">
        <f>'приложение 6'!X94</f>
        <v>0</v>
      </c>
      <c r="I83" s="93"/>
    </row>
    <row r="84" spans="1:9" ht="15" hidden="1" customHeight="1" outlineLevel="2" x14ac:dyDescent="0.25">
      <c r="A84" s="101"/>
      <c r="B84" s="41" t="s">
        <v>95</v>
      </c>
      <c r="C84" s="40">
        <v>0</v>
      </c>
      <c r="D84" s="40">
        <f>'приложение 6'!R95</f>
        <v>0</v>
      </c>
      <c r="E84" s="40">
        <v>0</v>
      </c>
      <c r="F84" s="40">
        <f>'приложение 6'!U95</f>
        <v>0</v>
      </c>
      <c r="G84" s="40">
        <v>0</v>
      </c>
      <c r="H84" s="40">
        <f>'приложение 6'!X95</f>
        <v>0</v>
      </c>
      <c r="I84" s="93"/>
    </row>
    <row r="85" spans="1:9" ht="15" hidden="1" customHeight="1" outlineLevel="2" x14ac:dyDescent="0.25">
      <c r="A85" s="101"/>
      <c r="B85" s="41" t="s">
        <v>96</v>
      </c>
      <c r="C85" s="40">
        <v>0</v>
      </c>
      <c r="D85" s="40">
        <f>'приложение 6'!R96</f>
        <v>0</v>
      </c>
      <c r="E85" s="40">
        <v>0</v>
      </c>
      <c r="F85" s="40">
        <f>'приложение 6'!U96</f>
        <v>0</v>
      </c>
      <c r="G85" s="40">
        <v>0</v>
      </c>
      <c r="H85" s="40">
        <f>'приложение 6'!X96</f>
        <v>0</v>
      </c>
      <c r="I85" s="93"/>
    </row>
    <row r="86" spans="1:9" ht="15" hidden="1" customHeight="1" outlineLevel="2" x14ac:dyDescent="0.25">
      <c r="A86" s="101"/>
      <c r="B86" s="41" t="s">
        <v>97</v>
      </c>
      <c r="C86" s="40">
        <v>0</v>
      </c>
      <c r="D86" s="40">
        <f>'приложение 6'!R97</f>
        <v>0</v>
      </c>
      <c r="E86" s="40">
        <v>0</v>
      </c>
      <c r="F86" s="40">
        <f>'приложение 6'!U97</f>
        <v>0</v>
      </c>
      <c r="G86" s="40">
        <v>0</v>
      </c>
      <c r="H86" s="40">
        <f>'приложение 6'!X97</f>
        <v>0</v>
      </c>
      <c r="I86" s="94"/>
    </row>
    <row r="87" spans="1:9" ht="15" hidden="1" customHeight="1" outlineLevel="2" x14ac:dyDescent="0.25">
      <c r="A87" s="101" t="s">
        <v>39</v>
      </c>
      <c r="B87" s="38" t="s">
        <v>9</v>
      </c>
      <c r="C87" s="40">
        <f>C88</f>
        <v>0</v>
      </c>
      <c r="D87" s="40">
        <f>'приложение 6'!R98</f>
        <v>0</v>
      </c>
      <c r="E87" s="40">
        <f>E88</f>
        <v>0</v>
      </c>
      <c r="F87" s="40">
        <f>'приложение 6'!U98</f>
        <v>0</v>
      </c>
      <c r="G87" s="40">
        <f>G88</f>
        <v>0</v>
      </c>
      <c r="H87" s="40">
        <f>'приложение 6'!X98</f>
        <v>0</v>
      </c>
      <c r="I87" s="92" t="s">
        <v>21</v>
      </c>
    </row>
    <row r="88" spans="1:9" ht="15" hidden="1" customHeight="1" outlineLevel="2" x14ac:dyDescent="0.25">
      <c r="A88" s="101"/>
      <c r="B88" s="41" t="s">
        <v>94</v>
      </c>
      <c r="C88" s="40">
        <v>0</v>
      </c>
      <c r="D88" s="40">
        <f>'приложение 6'!R99</f>
        <v>0</v>
      </c>
      <c r="E88" s="40">
        <v>0</v>
      </c>
      <c r="F88" s="40">
        <f>'приложение 6'!U99</f>
        <v>0</v>
      </c>
      <c r="G88" s="40">
        <v>0</v>
      </c>
      <c r="H88" s="40">
        <f>'приложение 6'!X99</f>
        <v>0</v>
      </c>
      <c r="I88" s="93"/>
    </row>
    <row r="89" spans="1:9" ht="15" hidden="1" customHeight="1" outlineLevel="2" x14ac:dyDescent="0.25">
      <c r="A89" s="101"/>
      <c r="B89" s="41" t="s">
        <v>95</v>
      </c>
      <c r="C89" s="40">
        <v>0</v>
      </c>
      <c r="D89" s="40">
        <f>'приложение 6'!R100</f>
        <v>0</v>
      </c>
      <c r="E89" s="40">
        <v>0</v>
      </c>
      <c r="F89" s="40">
        <f>'приложение 6'!U100</f>
        <v>0</v>
      </c>
      <c r="G89" s="40">
        <v>0</v>
      </c>
      <c r="H89" s="40">
        <f>'приложение 6'!X100</f>
        <v>0</v>
      </c>
      <c r="I89" s="93"/>
    </row>
    <row r="90" spans="1:9" ht="15" hidden="1" customHeight="1" outlineLevel="2" x14ac:dyDescent="0.25">
      <c r="A90" s="101"/>
      <c r="B90" s="41" t="s">
        <v>96</v>
      </c>
      <c r="C90" s="40">
        <v>0</v>
      </c>
      <c r="D90" s="40">
        <f>'приложение 6'!R101</f>
        <v>0</v>
      </c>
      <c r="E90" s="40">
        <v>0</v>
      </c>
      <c r="F90" s="40">
        <f>'приложение 6'!U101</f>
        <v>0</v>
      </c>
      <c r="G90" s="40">
        <v>0</v>
      </c>
      <c r="H90" s="40">
        <f>'приложение 6'!X101</f>
        <v>0</v>
      </c>
      <c r="I90" s="93"/>
    </row>
    <row r="91" spans="1:9" ht="15" hidden="1" customHeight="1" outlineLevel="2" x14ac:dyDescent="0.25">
      <c r="A91" s="101"/>
      <c r="B91" s="41" t="s">
        <v>97</v>
      </c>
      <c r="C91" s="40">
        <v>0</v>
      </c>
      <c r="D91" s="40">
        <f>'приложение 6'!R102</f>
        <v>0</v>
      </c>
      <c r="E91" s="40">
        <v>0</v>
      </c>
      <c r="F91" s="40">
        <f>'приложение 6'!U102</f>
        <v>0</v>
      </c>
      <c r="G91" s="40">
        <v>0</v>
      </c>
      <c r="H91" s="40">
        <f>'приложение 6'!X102</f>
        <v>0</v>
      </c>
      <c r="I91" s="94"/>
    </row>
    <row r="92" spans="1:9" ht="15" hidden="1" customHeight="1" outlineLevel="1" x14ac:dyDescent="0.25">
      <c r="A92" s="101" t="s">
        <v>65</v>
      </c>
      <c r="B92" s="38" t="s">
        <v>9</v>
      </c>
      <c r="C92" s="40">
        <f>C93</f>
        <v>0</v>
      </c>
      <c r="D92" s="40">
        <f>'приложение 6'!R103</f>
        <v>0</v>
      </c>
      <c r="E92" s="40">
        <f t="shared" ref="E92:G92" si="27">E93</f>
        <v>0</v>
      </c>
      <c r="F92" s="40">
        <f>'приложение 6'!U103</f>
        <v>0</v>
      </c>
      <c r="G92" s="40">
        <f t="shared" si="27"/>
        <v>0</v>
      </c>
      <c r="H92" s="40">
        <f>'приложение 6'!X103</f>
        <v>0</v>
      </c>
      <c r="I92" s="92" t="s">
        <v>21</v>
      </c>
    </row>
    <row r="93" spans="1:9" hidden="1" outlineLevel="1" x14ac:dyDescent="0.25">
      <c r="A93" s="101"/>
      <c r="B93" s="41" t="s">
        <v>94</v>
      </c>
      <c r="C93" s="40">
        <v>0</v>
      </c>
      <c r="D93" s="40">
        <f>'приложение 6'!R104</f>
        <v>0</v>
      </c>
      <c r="E93" s="40">
        <v>0</v>
      </c>
      <c r="F93" s="40">
        <f>'приложение 6'!U104</f>
        <v>0</v>
      </c>
      <c r="G93" s="40">
        <v>0</v>
      </c>
      <c r="H93" s="40">
        <f>'приложение 6'!X104</f>
        <v>0</v>
      </c>
      <c r="I93" s="93"/>
    </row>
    <row r="94" spans="1:9" hidden="1" outlineLevel="1" x14ac:dyDescent="0.25">
      <c r="A94" s="101"/>
      <c r="B94" s="41" t="s">
        <v>95</v>
      </c>
      <c r="C94" s="40">
        <v>0</v>
      </c>
      <c r="D94" s="40">
        <f>'приложение 6'!R105</f>
        <v>0</v>
      </c>
      <c r="E94" s="40">
        <v>0</v>
      </c>
      <c r="F94" s="40">
        <f>'приложение 6'!U105</f>
        <v>0</v>
      </c>
      <c r="G94" s="40">
        <v>0</v>
      </c>
      <c r="H94" s="40">
        <f>'приложение 6'!X105</f>
        <v>0</v>
      </c>
      <c r="I94" s="93"/>
    </row>
    <row r="95" spans="1:9" hidden="1" outlineLevel="1" x14ac:dyDescent="0.25">
      <c r="A95" s="101"/>
      <c r="B95" s="41" t="s">
        <v>96</v>
      </c>
      <c r="C95" s="40">
        <v>0</v>
      </c>
      <c r="D95" s="40">
        <f>'приложение 6'!R106</f>
        <v>0</v>
      </c>
      <c r="E95" s="40">
        <v>0</v>
      </c>
      <c r="F95" s="40">
        <f>'приложение 6'!U106</f>
        <v>0</v>
      </c>
      <c r="G95" s="40">
        <v>0</v>
      </c>
      <c r="H95" s="40">
        <f>'приложение 6'!X106</f>
        <v>0</v>
      </c>
      <c r="I95" s="93"/>
    </row>
    <row r="96" spans="1:9" hidden="1" outlineLevel="1" x14ac:dyDescent="0.25">
      <c r="A96" s="101"/>
      <c r="B96" s="41" t="s">
        <v>97</v>
      </c>
      <c r="C96" s="40">
        <v>0</v>
      </c>
      <c r="D96" s="40">
        <f>'приложение 6'!R107</f>
        <v>0</v>
      </c>
      <c r="E96" s="40">
        <v>0</v>
      </c>
      <c r="F96" s="40">
        <f>'приложение 6'!U107</f>
        <v>0</v>
      </c>
      <c r="G96" s="40">
        <v>0</v>
      </c>
      <c r="H96" s="40">
        <f>'приложение 6'!X107</f>
        <v>0</v>
      </c>
      <c r="I96" s="94"/>
    </row>
    <row r="97" spans="1:9" ht="15" customHeight="1" collapsed="1" x14ac:dyDescent="0.25">
      <c r="A97" s="101" t="s">
        <v>56</v>
      </c>
      <c r="B97" s="38" t="s">
        <v>9</v>
      </c>
      <c r="C97" s="40">
        <f>C98</f>
        <v>50200.2</v>
      </c>
      <c r="D97" s="40">
        <f>'приложение 6'!R108</f>
        <v>177968.8</v>
      </c>
      <c r="E97" s="40">
        <f t="shared" ref="E97:G97" si="28">E98</f>
        <v>0</v>
      </c>
      <c r="F97" s="40">
        <f>'приложение 6'!U108</f>
        <v>0</v>
      </c>
      <c r="G97" s="40">
        <f t="shared" si="28"/>
        <v>0</v>
      </c>
      <c r="H97" s="40">
        <f>'приложение 6'!X108</f>
        <v>0</v>
      </c>
      <c r="I97" s="98" t="s">
        <v>118</v>
      </c>
    </row>
    <row r="98" spans="1:9" x14ac:dyDescent="0.25">
      <c r="A98" s="101"/>
      <c r="B98" s="41" t="s">
        <v>94</v>
      </c>
      <c r="C98" s="40">
        <v>50200.2</v>
      </c>
      <c r="D98" s="40">
        <f>'приложение 6'!R109</f>
        <v>177968.8</v>
      </c>
      <c r="E98" s="40">
        <v>0</v>
      </c>
      <c r="F98" s="40">
        <f>'приложение 6'!U109</f>
        <v>0</v>
      </c>
      <c r="G98" s="40">
        <v>0</v>
      </c>
      <c r="H98" s="40">
        <f>'приложение 6'!X109</f>
        <v>0</v>
      </c>
      <c r="I98" s="99"/>
    </row>
    <row r="99" spans="1:9" x14ac:dyDescent="0.25">
      <c r="A99" s="101"/>
      <c r="B99" s="41" t="s">
        <v>95</v>
      </c>
      <c r="C99" s="40">
        <v>0</v>
      </c>
      <c r="D99" s="40">
        <f>'приложение 6'!R110</f>
        <v>0</v>
      </c>
      <c r="E99" s="40">
        <v>0</v>
      </c>
      <c r="F99" s="40">
        <f>'приложение 6'!U110</f>
        <v>0</v>
      </c>
      <c r="G99" s="40">
        <v>0</v>
      </c>
      <c r="H99" s="40">
        <f>'приложение 6'!X110</f>
        <v>0</v>
      </c>
      <c r="I99" s="99"/>
    </row>
    <row r="100" spans="1:9" x14ac:dyDescent="0.25">
      <c r="A100" s="101"/>
      <c r="B100" s="41" t="s">
        <v>96</v>
      </c>
      <c r="C100" s="40">
        <v>0</v>
      </c>
      <c r="D100" s="40">
        <f>'приложение 6'!R111</f>
        <v>0</v>
      </c>
      <c r="E100" s="40">
        <v>0</v>
      </c>
      <c r="F100" s="40">
        <f>'приложение 6'!U111</f>
        <v>0</v>
      </c>
      <c r="G100" s="40">
        <v>0</v>
      </c>
      <c r="H100" s="40">
        <f>'приложение 6'!X111</f>
        <v>0</v>
      </c>
      <c r="I100" s="99"/>
    </row>
    <row r="101" spans="1:9" x14ac:dyDescent="0.25">
      <c r="A101" s="101"/>
      <c r="B101" s="41" t="s">
        <v>97</v>
      </c>
      <c r="C101" s="40">
        <v>0</v>
      </c>
      <c r="D101" s="40">
        <f>'приложение 6'!R112</f>
        <v>0</v>
      </c>
      <c r="E101" s="40">
        <v>0</v>
      </c>
      <c r="F101" s="40">
        <f>'приложение 6'!U112</f>
        <v>0</v>
      </c>
      <c r="G101" s="40">
        <v>0</v>
      </c>
      <c r="H101" s="40">
        <f>'приложение 6'!X112</f>
        <v>0</v>
      </c>
      <c r="I101" s="100"/>
    </row>
    <row r="102" spans="1:9" ht="15" hidden="1" customHeight="1" outlineLevel="1" x14ac:dyDescent="0.25">
      <c r="A102" s="95" t="s">
        <v>81</v>
      </c>
      <c r="B102" s="38" t="s">
        <v>9</v>
      </c>
      <c r="C102" s="40">
        <f>C103+C104+C105+C106</f>
        <v>50000</v>
      </c>
      <c r="D102" s="40">
        <f>'приложение 6'!R113</f>
        <v>50000</v>
      </c>
      <c r="E102" s="40">
        <f t="shared" ref="E102:G102" si="29">E103+E104+E105+E106</f>
        <v>84768</v>
      </c>
      <c r="F102" s="40">
        <f>'приложение 6'!U113</f>
        <v>84768</v>
      </c>
      <c r="G102" s="40">
        <f t="shared" si="29"/>
        <v>0</v>
      </c>
      <c r="H102" s="40">
        <f>'приложение 6'!X113</f>
        <v>0</v>
      </c>
      <c r="I102" s="92" t="s">
        <v>21</v>
      </c>
    </row>
    <row r="103" spans="1:9" hidden="1" outlineLevel="1" x14ac:dyDescent="0.25">
      <c r="A103" s="96"/>
      <c r="B103" s="41" t="s">
        <v>94</v>
      </c>
      <c r="C103" s="40">
        <v>50000</v>
      </c>
      <c r="D103" s="40">
        <f>'приложение 6'!R114</f>
        <v>50000</v>
      </c>
      <c r="E103" s="40">
        <v>84768</v>
      </c>
      <c r="F103" s="40">
        <f>'приложение 6'!U114</f>
        <v>84768</v>
      </c>
      <c r="G103" s="40">
        <v>0</v>
      </c>
      <c r="H103" s="40">
        <f>'приложение 6'!X114</f>
        <v>0</v>
      </c>
      <c r="I103" s="93"/>
    </row>
    <row r="104" spans="1:9" hidden="1" outlineLevel="1" x14ac:dyDescent="0.25">
      <c r="A104" s="96"/>
      <c r="B104" s="41" t="s">
        <v>95</v>
      </c>
      <c r="C104" s="40">
        <v>0</v>
      </c>
      <c r="D104" s="40">
        <f>'приложение 6'!R115</f>
        <v>0</v>
      </c>
      <c r="E104" s="40">
        <v>0</v>
      </c>
      <c r="F104" s="40">
        <f>'приложение 6'!U115</f>
        <v>0</v>
      </c>
      <c r="G104" s="40">
        <v>0</v>
      </c>
      <c r="H104" s="40">
        <f>'приложение 6'!X115</f>
        <v>0</v>
      </c>
      <c r="I104" s="93"/>
    </row>
    <row r="105" spans="1:9" hidden="1" outlineLevel="1" x14ac:dyDescent="0.25">
      <c r="A105" s="96"/>
      <c r="B105" s="41" t="s">
        <v>96</v>
      </c>
      <c r="C105" s="40">
        <v>0</v>
      </c>
      <c r="D105" s="40">
        <f>'приложение 6'!R116</f>
        <v>0</v>
      </c>
      <c r="E105" s="40">
        <v>0</v>
      </c>
      <c r="F105" s="40">
        <f>'приложение 6'!U116</f>
        <v>0</v>
      </c>
      <c r="G105" s="40">
        <v>0</v>
      </c>
      <c r="H105" s="40">
        <f>'приложение 6'!X116</f>
        <v>0</v>
      </c>
      <c r="I105" s="93"/>
    </row>
    <row r="106" spans="1:9" hidden="1" outlineLevel="1" x14ac:dyDescent="0.25">
      <c r="A106" s="97"/>
      <c r="B106" s="41" t="s">
        <v>97</v>
      </c>
      <c r="C106" s="40">
        <v>0</v>
      </c>
      <c r="D106" s="40">
        <f>'приложение 6'!R117</f>
        <v>0</v>
      </c>
      <c r="E106" s="40">
        <v>0</v>
      </c>
      <c r="F106" s="40">
        <f>'приложение 6'!U117</f>
        <v>0</v>
      </c>
      <c r="G106" s="40">
        <v>0</v>
      </c>
      <c r="H106" s="40">
        <f>'приложение 6'!X117</f>
        <v>0</v>
      </c>
      <c r="I106" s="94"/>
    </row>
    <row r="107" spans="1:9" ht="15" hidden="1" customHeight="1" outlineLevel="1" x14ac:dyDescent="0.25">
      <c r="A107" s="95" t="s">
        <v>76</v>
      </c>
      <c r="B107" s="38" t="s">
        <v>9</v>
      </c>
      <c r="C107" s="40">
        <f>C108+C109+C110+C111</f>
        <v>30000</v>
      </c>
      <c r="D107" s="40">
        <f>'приложение 6'!R118</f>
        <v>30000</v>
      </c>
      <c r="E107" s="40">
        <f t="shared" ref="E107:G107" si="30">E108+E109+E110+E111</f>
        <v>130000</v>
      </c>
      <c r="F107" s="40">
        <f>'приложение 6'!U118</f>
        <v>130000</v>
      </c>
      <c r="G107" s="40">
        <f t="shared" si="30"/>
        <v>0</v>
      </c>
      <c r="H107" s="40">
        <f>'приложение 6'!X118</f>
        <v>0</v>
      </c>
      <c r="I107" s="92" t="s">
        <v>21</v>
      </c>
    </row>
    <row r="108" spans="1:9" hidden="1" outlineLevel="1" x14ac:dyDescent="0.25">
      <c r="A108" s="96"/>
      <c r="B108" s="41" t="s">
        <v>94</v>
      </c>
      <c r="C108" s="40">
        <v>30000</v>
      </c>
      <c r="D108" s="40">
        <f>'приложение 6'!R119</f>
        <v>30000</v>
      </c>
      <c r="E108" s="40">
        <v>130000</v>
      </c>
      <c r="F108" s="40">
        <f>'приложение 6'!U119</f>
        <v>130000</v>
      </c>
      <c r="G108" s="40">
        <v>0</v>
      </c>
      <c r="H108" s="40">
        <f>'приложение 6'!X119</f>
        <v>0</v>
      </c>
      <c r="I108" s="93"/>
    </row>
    <row r="109" spans="1:9" hidden="1" outlineLevel="1" x14ac:dyDescent="0.25">
      <c r="A109" s="96"/>
      <c r="B109" s="41" t="s">
        <v>95</v>
      </c>
      <c r="C109" s="40">
        <v>0</v>
      </c>
      <c r="D109" s="40">
        <f>'приложение 6'!R120</f>
        <v>0</v>
      </c>
      <c r="E109" s="40">
        <v>0</v>
      </c>
      <c r="F109" s="40">
        <f>'приложение 6'!U120</f>
        <v>0</v>
      </c>
      <c r="G109" s="40">
        <v>0</v>
      </c>
      <c r="H109" s="40">
        <f>'приложение 6'!X120</f>
        <v>0</v>
      </c>
      <c r="I109" s="93"/>
    </row>
    <row r="110" spans="1:9" hidden="1" outlineLevel="1" x14ac:dyDescent="0.25">
      <c r="A110" s="96"/>
      <c r="B110" s="41" t="s">
        <v>96</v>
      </c>
      <c r="C110" s="40">
        <v>0</v>
      </c>
      <c r="D110" s="40">
        <f>'приложение 6'!R121</f>
        <v>0</v>
      </c>
      <c r="E110" s="40">
        <v>0</v>
      </c>
      <c r="F110" s="40">
        <f>'приложение 6'!U121</f>
        <v>0</v>
      </c>
      <c r="G110" s="40">
        <v>0</v>
      </c>
      <c r="H110" s="40">
        <f>'приложение 6'!X121</f>
        <v>0</v>
      </c>
      <c r="I110" s="93"/>
    </row>
    <row r="111" spans="1:9" hidden="1" outlineLevel="1" x14ac:dyDescent="0.25">
      <c r="A111" s="97"/>
      <c r="B111" s="41" t="s">
        <v>97</v>
      </c>
      <c r="C111" s="40">
        <v>0</v>
      </c>
      <c r="D111" s="40">
        <f>'приложение 6'!R122</f>
        <v>0</v>
      </c>
      <c r="E111" s="40">
        <v>0</v>
      </c>
      <c r="F111" s="40">
        <f>'приложение 6'!U122</f>
        <v>0</v>
      </c>
      <c r="G111" s="40">
        <v>0</v>
      </c>
      <c r="H111" s="40">
        <f>'приложение 6'!X122</f>
        <v>0</v>
      </c>
      <c r="I111" s="94"/>
    </row>
    <row r="112" spans="1:9" ht="15" customHeight="1" collapsed="1" x14ac:dyDescent="0.25">
      <c r="A112" s="95" t="s">
        <v>78</v>
      </c>
      <c r="B112" s="38" t="s">
        <v>9</v>
      </c>
      <c r="C112" s="40">
        <f>C113</f>
        <v>0</v>
      </c>
      <c r="D112" s="40">
        <f>'приложение 6'!R123</f>
        <v>9412</v>
      </c>
      <c r="E112" s="40">
        <f t="shared" ref="E112:G112" si="31">E113</f>
        <v>0</v>
      </c>
      <c r="F112" s="40">
        <f>'приложение 6'!U123</f>
        <v>0</v>
      </c>
      <c r="G112" s="40">
        <f t="shared" si="31"/>
        <v>0</v>
      </c>
      <c r="H112" s="40">
        <f>'приложение 6'!X123</f>
        <v>0</v>
      </c>
      <c r="I112" s="98" t="s">
        <v>117</v>
      </c>
    </row>
    <row r="113" spans="1:9" x14ac:dyDescent="0.25">
      <c r="A113" s="96"/>
      <c r="B113" s="41" t="s">
        <v>94</v>
      </c>
      <c r="C113" s="40">
        <v>0</v>
      </c>
      <c r="D113" s="40">
        <f>'приложение 6'!R124</f>
        <v>9412</v>
      </c>
      <c r="E113" s="40">
        <v>0</v>
      </c>
      <c r="F113" s="40">
        <f>'приложение 6'!U124</f>
        <v>0</v>
      </c>
      <c r="G113" s="40">
        <v>0</v>
      </c>
      <c r="H113" s="40">
        <f>'приложение 6'!X124</f>
        <v>0</v>
      </c>
      <c r="I113" s="99"/>
    </row>
    <row r="114" spans="1:9" x14ac:dyDescent="0.25">
      <c r="A114" s="96"/>
      <c r="B114" s="41" t="s">
        <v>95</v>
      </c>
      <c r="C114" s="40">
        <v>0</v>
      </c>
      <c r="D114" s="40">
        <f>'приложение 6'!R125</f>
        <v>0</v>
      </c>
      <c r="E114" s="40">
        <v>0</v>
      </c>
      <c r="F114" s="40">
        <f>'приложение 6'!U125</f>
        <v>0</v>
      </c>
      <c r="G114" s="40">
        <v>0</v>
      </c>
      <c r="H114" s="40">
        <f>'приложение 6'!X125</f>
        <v>0</v>
      </c>
      <c r="I114" s="99"/>
    </row>
    <row r="115" spans="1:9" x14ac:dyDescent="0.25">
      <c r="A115" s="96"/>
      <c r="B115" s="41" t="s">
        <v>96</v>
      </c>
      <c r="C115" s="40">
        <v>0</v>
      </c>
      <c r="D115" s="40">
        <f>'приложение 6'!R126</f>
        <v>0</v>
      </c>
      <c r="E115" s="40">
        <v>0</v>
      </c>
      <c r="F115" s="40">
        <f>'приложение 6'!U126</f>
        <v>0</v>
      </c>
      <c r="G115" s="40">
        <v>0</v>
      </c>
      <c r="H115" s="40">
        <f>'приложение 6'!X126</f>
        <v>0</v>
      </c>
      <c r="I115" s="99"/>
    </row>
    <row r="116" spans="1:9" x14ac:dyDescent="0.25">
      <c r="A116" s="97"/>
      <c r="B116" s="41" t="s">
        <v>97</v>
      </c>
      <c r="C116" s="40">
        <v>0</v>
      </c>
      <c r="D116" s="40">
        <f>'приложение 6'!R127</f>
        <v>0</v>
      </c>
      <c r="E116" s="40">
        <v>0</v>
      </c>
      <c r="F116" s="40">
        <f>'приложение 6'!U127</f>
        <v>0</v>
      </c>
      <c r="G116" s="40">
        <v>0</v>
      </c>
      <c r="H116" s="40">
        <f>'приложение 6'!X127</f>
        <v>0</v>
      </c>
      <c r="I116" s="100"/>
    </row>
    <row r="117" spans="1:9" ht="15" customHeight="1" x14ac:dyDescent="0.25">
      <c r="A117" s="95" t="s">
        <v>77</v>
      </c>
      <c r="B117" s="38" t="s">
        <v>9</v>
      </c>
      <c r="C117" s="40">
        <f>C118</f>
        <v>53462.5</v>
      </c>
      <c r="D117" s="40">
        <f>'приложение 6'!R128</f>
        <v>35653.300000000003</v>
      </c>
      <c r="E117" s="40">
        <f t="shared" ref="E117:G117" si="32">E118</f>
        <v>0</v>
      </c>
      <c r="F117" s="40">
        <f>'приложение 6'!U128</f>
        <v>0</v>
      </c>
      <c r="G117" s="40">
        <f t="shared" si="32"/>
        <v>0</v>
      </c>
      <c r="H117" s="40">
        <f>'приложение 6'!X128</f>
        <v>0</v>
      </c>
      <c r="I117" s="98" t="s">
        <v>116</v>
      </c>
    </row>
    <row r="118" spans="1:9" x14ac:dyDescent="0.25">
      <c r="A118" s="96"/>
      <c r="B118" s="41" t="s">
        <v>94</v>
      </c>
      <c r="C118" s="40">
        <v>53462.5</v>
      </c>
      <c r="D118" s="40">
        <f>'приложение 6'!R129</f>
        <v>35653.300000000003</v>
      </c>
      <c r="E118" s="40">
        <v>0</v>
      </c>
      <c r="F118" s="40">
        <f>'приложение 6'!U129</f>
        <v>0</v>
      </c>
      <c r="G118" s="40">
        <v>0</v>
      </c>
      <c r="H118" s="40">
        <f>'приложение 6'!X129</f>
        <v>0</v>
      </c>
      <c r="I118" s="99"/>
    </row>
    <row r="119" spans="1:9" x14ac:dyDescent="0.25">
      <c r="A119" s="96"/>
      <c r="B119" s="41" t="s">
        <v>95</v>
      </c>
      <c r="C119" s="40">
        <v>0</v>
      </c>
      <c r="D119" s="40">
        <f>'приложение 6'!R130</f>
        <v>0</v>
      </c>
      <c r="E119" s="40">
        <v>0</v>
      </c>
      <c r="F119" s="40">
        <f>'приложение 6'!U130</f>
        <v>0</v>
      </c>
      <c r="G119" s="40">
        <v>0</v>
      </c>
      <c r="H119" s="40">
        <f>'приложение 6'!X130</f>
        <v>0</v>
      </c>
      <c r="I119" s="99"/>
    </row>
    <row r="120" spans="1:9" x14ac:dyDescent="0.25">
      <c r="A120" s="96"/>
      <c r="B120" s="41" t="s">
        <v>96</v>
      </c>
      <c r="C120" s="40">
        <v>0</v>
      </c>
      <c r="D120" s="40">
        <f>'приложение 6'!R131</f>
        <v>0</v>
      </c>
      <c r="E120" s="40">
        <v>0</v>
      </c>
      <c r="F120" s="40">
        <f>'приложение 6'!U131</f>
        <v>0</v>
      </c>
      <c r="G120" s="40">
        <v>0</v>
      </c>
      <c r="H120" s="40">
        <f>'приложение 6'!X131</f>
        <v>0</v>
      </c>
      <c r="I120" s="99"/>
    </row>
    <row r="121" spans="1:9" x14ac:dyDescent="0.25">
      <c r="A121" s="97"/>
      <c r="B121" s="41" t="s">
        <v>97</v>
      </c>
      <c r="C121" s="40">
        <v>0</v>
      </c>
      <c r="D121" s="40">
        <f>'приложение 6'!R132</f>
        <v>0</v>
      </c>
      <c r="E121" s="40">
        <v>0</v>
      </c>
      <c r="F121" s="40">
        <f>'приложение 6'!U132</f>
        <v>0</v>
      </c>
      <c r="G121" s="40">
        <v>0</v>
      </c>
      <c r="H121" s="40">
        <f>'приложение 6'!X132</f>
        <v>0</v>
      </c>
      <c r="I121" s="100"/>
    </row>
    <row r="122" spans="1:9" ht="15" customHeight="1" x14ac:dyDescent="0.25">
      <c r="A122" s="95" t="s">
        <v>73</v>
      </c>
      <c r="B122" s="38" t="s">
        <v>9</v>
      </c>
      <c r="C122" s="40">
        <f>C123</f>
        <v>0</v>
      </c>
      <c r="D122" s="40">
        <f>'приложение 6'!R133</f>
        <v>12800</v>
      </c>
      <c r="E122" s="40">
        <f t="shared" ref="E122:G122" si="33">E123</f>
        <v>0</v>
      </c>
      <c r="F122" s="40">
        <f>'приложение 6'!U133</f>
        <v>0</v>
      </c>
      <c r="G122" s="40">
        <f t="shared" si="33"/>
        <v>0</v>
      </c>
      <c r="H122" s="40">
        <f>'приложение 6'!X133</f>
        <v>0</v>
      </c>
      <c r="I122" s="98" t="s">
        <v>117</v>
      </c>
    </row>
    <row r="123" spans="1:9" x14ac:dyDescent="0.25">
      <c r="A123" s="96"/>
      <c r="B123" s="41" t="s">
        <v>94</v>
      </c>
      <c r="C123" s="40">
        <v>0</v>
      </c>
      <c r="D123" s="40">
        <f>'приложение 6'!R134</f>
        <v>12800</v>
      </c>
      <c r="E123" s="40">
        <v>0</v>
      </c>
      <c r="F123" s="40">
        <f>'приложение 6'!U134</f>
        <v>0</v>
      </c>
      <c r="G123" s="40">
        <v>0</v>
      </c>
      <c r="H123" s="40">
        <f>'приложение 6'!X134</f>
        <v>0</v>
      </c>
      <c r="I123" s="99"/>
    </row>
    <row r="124" spans="1:9" x14ac:dyDescent="0.25">
      <c r="A124" s="96"/>
      <c r="B124" s="41" t="s">
        <v>95</v>
      </c>
      <c r="C124" s="40">
        <v>0</v>
      </c>
      <c r="D124" s="40">
        <f>'приложение 6'!R135</f>
        <v>0</v>
      </c>
      <c r="E124" s="40">
        <v>0</v>
      </c>
      <c r="F124" s="40">
        <f>'приложение 6'!U135</f>
        <v>0</v>
      </c>
      <c r="G124" s="40">
        <v>0</v>
      </c>
      <c r="H124" s="40">
        <f>'приложение 6'!X135</f>
        <v>0</v>
      </c>
      <c r="I124" s="99"/>
    </row>
    <row r="125" spans="1:9" x14ac:dyDescent="0.25">
      <c r="A125" s="96"/>
      <c r="B125" s="41" t="s">
        <v>96</v>
      </c>
      <c r="C125" s="40">
        <v>0</v>
      </c>
      <c r="D125" s="40">
        <f>'приложение 6'!R136</f>
        <v>0</v>
      </c>
      <c r="E125" s="40">
        <v>0</v>
      </c>
      <c r="F125" s="40">
        <f>'приложение 6'!U136</f>
        <v>0</v>
      </c>
      <c r="G125" s="40">
        <v>0</v>
      </c>
      <c r="H125" s="40">
        <f>'приложение 6'!X136</f>
        <v>0</v>
      </c>
      <c r="I125" s="99"/>
    </row>
    <row r="126" spans="1:9" x14ac:dyDescent="0.25">
      <c r="A126" s="97"/>
      <c r="B126" s="41" t="s">
        <v>97</v>
      </c>
      <c r="C126" s="40">
        <v>0</v>
      </c>
      <c r="D126" s="40">
        <f>'приложение 6'!R137</f>
        <v>0</v>
      </c>
      <c r="E126" s="40">
        <v>0</v>
      </c>
      <c r="F126" s="40">
        <f>'приложение 6'!U137</f>
        <v>0</v>
      </c>
      <c r="G126" s="40">
        <v>0</v>
      </c>
      <c r="H126" s="40">
        <f>'приложение 6'!X137</f>
        <v>0</v>
      </c>
      <c r="I126" s="100"/>
    </row>
    <row r="127" spans="1:9" ht="15" customHeight="1" x14ac:dyDescent="0.25">
      <c r="A127" s="95" t="s">
        <v>84</v>
      </c>
      <c r="B127" s="38" t="s">
        <v>9</v>
      </c>
      <c r="C127" s="40">
        <f>C128</f>
        <v>25742</v>
      </c>
      <c r="D127" s="40">
        <f>'приложение 6'!R138</f>
        <v>13283</v>
      </c>
      <c r="E127" s="40">
        <f t="shared" ref="E127:G127" si="34">E128</f>
        <v>0</v>
      </c>
      <c r="F127" s="40">
        <f>'приложение 6'!U138</f>
        <v>0</v>
      </c>
      <c r="G127" s="40">
        <f t="shared" si="34"/>
        <v>0</v>
      </c>
      <c r="H127" s="40">
        <f>'приложение 6'!X138</f>
        <v>0</v>
      </c>
      <c r="I127" s="98" t="s">
        <v>116</v>
      </c>
    </row>
    <row r="128" spans="1:9" x14ac:dyDescent="0.25">
      <c r="A128" s="96"/>
      <c r="B128" s="41" t="s">
        <v>94</v>
      </c>
      <c r="C128" s="40">
        <v>25742</v>
      </c>
      <c r="D128" s="40">
        <f>'приложение 6'!R139</f>
        <v>13283</v>
      </c>
      <c r="E128" s="40">
        <v>0</v>
      </c>
      <c r="F128" s="40">
        <f>'приложение 6'!U139</f>
        <v>0</v>
      </c>
      <c r="G128" s="40">
        <v>0</v>
      </c>
      <c r="H128" s="40">
        <f>'приложение 6'!X139</f>
        <v>0</v>
      </c>
      <c r="I128" s="99"/>
    </row>
    <row r="129" spans="1:9" x14ac:dyDescent="0.25">
      <c r="A129" s="96"/>
      <c r="B129" s="41" t="s">
        <v>95</v>
      </c>
      <c r="C129" s="40">
        <v>0</v>
      </c>
      <c r="D129" s="40">
        <f>'приложение 6'!R140</f>
        <v>0</v>
      </c>
      <c r="E129" s="40">
        <v>0</v>
      </c>
      <c r="F129" s="40">
        <f>'приложение 6'!U140</f>
        <v>0</v>
      </c>
      <c r="G129" s="40">
        <v>0</v>
      </c>
      <c r="H129" s="40">
        <f>'приложение 6'!X140</f>
        <v>0</v>
      </c>
      <c r="I129" s="99"/>
    </row>
    <row r="130" spans="1:9" x14ac:dyDescent="0.25">
      <c r="A130" s="96"/>
      <c r="B130" s="41" t="s">
        <v>96</v>
      </c>
      <c r="C130" s="40">
        <v>0</v>
      </c>
      <c r="D130" s="40">
        <f>'приложение 6'!R141</f>
        <v>0</v>
      </c>
      <c r="E130" s="40">
        <v>0</v>
      </c>
      <c r="F130" s="40">
        <f>'приложение 6'!U141</f>
        <v>0</v>
      </c>
      <c r="G130" s="40">
        <v>0</v>
      </c>
      <c r="H130" s="40">
        <f>'приложение 6'!X141</f>
        <v>0</v>
      </c>
      <c r="I130" s="99"/>
    </row>
    <row r="131" spans="1:9" x14ac:dyDescent="0.25">
      <c r="A131" s="97"/>
      <c r="B131" s="41" t="s">
        <v>97</v>
      </c>
      <c r="C131" s="40">
        <v>0</v>
      </c>
      <c r="D131" s="40">
        <f>'приложение 6'!R142</f>
        <v>0</v>
      </c>
      <c r="E131" s="40">
        <v>0</v>
      </c>
      <c r="F131" s="40">
        <f>'приложение 6'!U142</f>
        <v>0</v>
      </c>
      <c r="G131" s="40">
        <v>0</v>
      </c>
      <c r="H131" s="40">
        <f>'приложение 6'!X142</f>
        <v>0</v>
      </c>
      <c r="I131" s="100"/>
    </row>
    <row r="132" spans="1:9" x14ac:dyDescent="0.25">
      <c r="A132" s="95" t="s">
        <v>119</v>
      </c>
      <c r="B132" s="38" t="s">
        <v>9</v>
      </c>
      <c r="C132" s="40">
        <f>C133</f>
        <v>0</v>
      </c>
      <c r="D132" s="40">
        <f>'приложение 6'!R143</f>
        <v>15000</v>
      </c>
      <c r="E132" s="40">
        <f t="shared" ref="E132:G132" si="35">E133</f>
        <v>0</v>
      </c>
      <c r="F132" s="40">
        <f>'приложение 6'!U143</f>
        <v>35000</v>
      </c>
      <c r="G132" s="40">
        <f t="shared" si="35"/>
        <v>0</v>
      </c>
      <c r="H132" s="40">
        <f>'приложение 6'!X143</f>
        <v>0</v>
      </c>
      <c r="I132" s="98" t="s">
        <v>117</v>
      </c>
    </row>
    <row r="133" spans="1:9" x14ac:dyDescent="0.25">
      <c r="A133" s="96"/>
      <c r="B133" s="41" t="s">
        <v>94</v>
      </c>
      <c r="C133" s="40">
        <v>0</v>
      </c>
      <c r="D133" s="40">
        <f>'приложение 6'!R144</f>
        <v>15000</v>
      </c>
      <c r="E133" s="40">
        <v>0</v>
      </c>
      <c r="F133" s="40">
        <f>'приложение 6'!U144</f>
        <v>35000</v>
      </c>
      <c r="G133" s="40">
        <v>0</v>
      </c>
      <c r="H133" s="40">
        <f>'приложение 6'!X144</f>
        <v>0</v>
      </c>
      <c r="I133" s="99"/>
    </row>
    <row r="134" spans="1:9" x14ac:dyDescent="0.25">
      <c r="A134" s="96"/>
      <c r="B134" s="41" t="s">
        <v>95</v>
      </c>
      <c r="C134" s="40">
        <v>0</v>
      </c>
      <c r="D134" s="40">
        <f>'приложение 6'!R145</f>
        <v>0</v>
      </c>
      <c r="E134" s="40">
        <v>0</v>
      </c>
      <c r="F134" s="40">
        <f>'приложение 6'!U145</f>
        <v>0</v>
      </c>
      <c r="G134" s="40">
        <v>0</v>
      </c>
      <c r="H134" s="40">
        <f>'приложение 6'!X145</f>
        <v>0</v>
      </c>
      <c r="I134" s="99"/>
    </row>
    <row r="135" spans="1:9" x14ac:dyDescent="0.25">
      <c r="A135" s="96"/>
      <c r="B135" s="41" t="s">
        <v>96</v>
      </c>
      <c r="C135" s="40">
        <v>0</v>
      </c>
      <c r="D135" s="40">
        <f>'приложение 6'!R146</f>
        <v>0</v>
      </c>
      <c r="E135" s="40">
        <v>0</v>
      </c>
      <c r="F135" s="40">
        <f>'приложение 6'!U146</f>
        <v>0</v>
      </c>
      <c r="G135" s="40">
        <v>0</v>
      </c>
      <c r="H135" s="40">
        <f>'приложение 6'!X146</f>
        <v>0</v>
      </c>
      <c r="I135" s="99"/>
    </row>
    <row r="136" spans="1:9" x14ac:dyDescent="0.25">
      <c r="A136" s="97"/>
      <c r="B136" s="41" t="s">
        <v>97</v>
      </c>
      <c r="C136" s="40">
        <v>0</v>
      </c>
      <c r="D136" s="40">
        <f>'приложение 6'!R147</f>
        <v>0</v>
      </c>
      <c r="E136" s="40">
        <v>0</v>
      </c>
      <c r="F136" s="40">
        <f>'приложение 6'!U147</f>
        <v>0</v>
      </c>
      <c r="G136" s="40">
        <v>0</v>
      </c>
      <c r="H136" s="40">
        <f>'приложение 6'!X147</f>
        <v>0</v>
      </c>
      <c r="I136" s="100"/>
    </row>
    <row r="137" spans="1:9" ht="15" customHeight="1" x14ac:dyDescent="0.25">
      <c r="A137" s="95" t="s">
        <v>69</v>
      </c>
      <c r="B137" s="38" t="s">
        <v>9</v>
      </c>
      <c r="C137" s="40">
        <f t="shared" ref="C137:G137" si="36">C138+C139+C140+C141</f>
        <v>0</v>
      </c>
      <c r="D137" s="40">
        <f>'приложение 6'!R153</f>
        <v>0</v>
      </c>
      <c r="E137" s="40">
        <f t="shared" si="36"/>
        <v>400000</v>
      </c>
      <c r="F137" s="40">
        <f>'приложение 6'!U153</f>
        <v>150000</v>
      </c>
      <c r="G137" s="40">
        <f t="shared" si="36"/>
        <v>519768</v>
      </c>
      <c r="H137" s="40">
        <f>'приложение 6'!X153</f>
        <v>904768</v>
      </c>
      <c r="I137" s="92" t="s">
        <v>21</v>
      </c>
    </row>
    <row r="138" spans="1:9" x14ac:dyDescent="0.25">
      <c r="A138" s="96"/>
      <c r="B138" s="38" t="s">
        <v>94</v>
      </c>
      <c r="C138" s="40">
        <v>0</v>
      </c>
      <c r="D138" s="40">
        <f>'приложение 6'!R154</f>
        <v>0</v>
      </c>
      <c r="E138" s="40">
        <f>E153</f>
        <v>400000</v>
      </c>
      <c r="F138" s="40">
        <f>'приложение 6'!U154</f>
        <v>150000</v>
      </c>
      <c r="G138" s="40">
        <v>519768</v>
      </c>
      <c r="H138" s="40">
        <f>'приложение 6'!X154</f>
        <v>904768</v>
      </c>
      <c r="I138" s="93"/>
    </row>
    <row r="139" spans="1:9" x14ac:dyDescent="0.25">
      <c r="A139" s="96"/>
      <c r="B139" s="38" t="s">
        <v>95</v>
      </c>
      <c r="C139" s="40">
        <f>SUM(C159,C149)</f>
        <v>0</v>
      </c>
      <c r="D139" s="40">
        <f>'приложение 6'!R155</f>
        <v>0</v>
      </c>
      <c r="E139" s="40">
        <f>E154</f>
        <v>0</v>
      </c>
      <c r="F139" s="40">
        <f>'приложение 6'!U155</f>
        <v>0</v>
      </c>
      <c r="G139" s="40">
        <f>G154</f>
        <v>0</v>
      </c>
      <c r="H139" s="40">
        <f>'приложение 6'!X155</f>
        <v>0</v>
      </c>
      <c r="I139" s="93"/>
    </row>
    <row r="140" spans="1:9" x14ac:dyDescent="0.25">
      <c r="A140" s="96"/>
      <c r="B140" s="38" t="s">
        <v>96</v>
      </c>
      <c r="C140" s="40">
        <v>0</v>
      </c>
      <c r="D140" s="40">
        <f>'приложение 6'!R156</f>
        <v>0</v>
      </c>
      <c r="E140" s="40">
        <f>E155</f>
        <v>0</v>
      </c>
      <c r="F140" s="40">
        <f>'приложение 6'!U156</f>
        <v>0</v>
      </c>
      <c r="G140" s="40">
        <f>G155</f>
        <v>0</v>
      </c>
      <c r="H140" s="40">
        <f>'приложение 6'!X156</f>
        <v>0</v>
      </c>
      <c r="I140" s="93"/>
    </row>
    <row r="141" spans="1:9" x14ac:dyDescent="0.25">
      <c r="A141" s="97"/>
      <c r="B141" s="38" t="s">
        <v>97</v>
      </c>
      <c r="C141" s="40">
        <v>0</v>
      </c>
      <c r="D141" s="40">
        <f>'приложение 6'!R157</f>
        <v>0</v>
      </c>
      <c r="E141" s="40">
        <f>E156</f>
        <v>0</v>
      </c>
      <c r="F141" s="40">
        <f>'приложение 6'!U157</f>
        <v>0</v>
      </c>
      <c r="G141" s="40">
        <f>G156</f>
        <v>0</v>
      </c>
      <c r="H141" s="40">
        <f>'приложение 6'!X157</f>
        <v>0</v>
      </c>
      <c r="I141" s="94"/>
    </row>
    <row r="142" spans="1:9" hidden="1" outlineLevel="1" x14ac:dyDescent="0.25">
      <c r="A142" s="91" t="s">
        <v>86</v>
      </c>
      <c r="B142" s="38" t="s">
        <v>9</v>
      </c>
      <c r="C142" s="39">
        <f>SUM(C143:C146)</f>
        <v>400000</v>
      </c>
      <c r="D142" s="39">
        <f>'приложение 6'!R158</f>
        <v>400000</v>
      </c>
      <c r="E142" s="39">
        <f>SUM(E143:E146)</f>
        <v>400000</v>
      </c>
      <c r="F142" s="39">
        <f>'приложение 6'!U158</f>
        <v>400000</v>
      </c>
      <c r="G142" s="39">
        <f>SUM(G143:G146)</f>
        <v>0</v>
      </c>
      <c r="H142" s="39">
        <f>'приложение 6'!X158</f>
        <v>0</v>
      </c>
      <c r="I142" s="92" t="s">
        <v>21</v>
      </c>
    </row>
    <row r="143" spans="1:9" hidden="1" outlineLevel="1" x14ac:dyDescent="0.25">
      <c r="A143" s="91"/>
      <c r="B143" s="38" t="s">
        <v>94</v>
      </c>
      <c r="C143" s="39">
        <f>C148</f>
        <v>400000</v>
      </c>
      <c r="D143" s="39">
        <f>'приложение 6'!R159</f>
        <v>400000</v>
      </c>
      <c r="E143" s="39">
        <f>E148</f>
        <v>400000</v>
      </c>
      <c r="F143" s="39">
        <f>'приложение 6'!U159</f>
        <v>400000</v>
      </c>
      <c r="G143" s="39">
        <f>G148</f>
        <v>0</v>
      </c>
      <c r="H143" s="39">
        <f>'приложение 6'!X159</f>
        <v>0</v>
      </c>
      <c r="I143" s="93"/>
    </row>
    <row r="144" spans="1:9" hidden="1" outlineLevel="1" x14ac:dyDescent="0.25">
      <c r="A144" s="91"/>
      <c r="B144" s="38" t="s">
        <v>95</v>
      </c>
      <c r="C144" s="39">
        <f t="shared" ref="C144:C146" si="37">C149</f>
        <v>0</v>
      </c>
      <c r="D144" s="39">
        <f>'приложение 6'!R160</f>
        <v>0</v>
      </c>
      <c r="E144" s="39">
        <f t="shared" ref="E144" si="38">E149</f>
        <v>0</v>
      </c>
      <c r="F144" s="39">
        <f>'приложение 6'!U160</f>
        <v>0</v>
      </c>
      <c r="G144" s="39">
        <f t="shared" ref="G144" si="39">G149</f>
        <v>0</v>
      </c>
      <c r="H144" s="39">
        <f>'приложение 6'!X160</f>
        <v>0</v>
      </c>
      <c r="I144" s="93"/>
    </row>
    <row r="145" spans="1:9" hidden="1" outlineLevel="1" x14ac:dyDescent="0.25">
      <c r="A145" s="91"/>
      <c r="B145" s="38" t="s">
        <v>96</v>
      </c>
      <c r="C145" s="39">
        <f t="shared" si="37"/>
        <v>0</v>
      </c>
      <c r="D145" s="39">
        <f>'приложение 6'!R161</f>
        <v>0</v>
      </c>
      <c r="E145" s="39">
        <f t="shared" ref="E145" si="40">E150</f>
        <v>0</v>
      </c>
      <c r="F145" s="39">
        <f>'приложение 6'!U161</f>
        <v>0</v>
      </c>
      <c r="G145" s="39">
        <f t="shared" ref="G145" si="41">G150</f>
        <v>0</v>
      </c>
      <c r="H145" s="39">
        <f>'приложение 6'!X161</f>
        <v>0</v>
      </c>
      <c r="I145" s="93"/>
    </row>
    <row r="146" spans="1:9" hidden="1" outlineLevel="1" x14ac:dyDescent="0.25">
      <c r="A146" s="91"/>
      <c r="B146" s="38" t="s">
        <v>97</v>
      </c>
      <c r="C146" s="39">
        <f t="shared" si="37"/>
        <v>0</v>
      </c>
      <c r="D146" s="39">
        <f>'приложение 6'!R162</f>
        <v>0</v>
      </c>
      <c r="E146" s="39">
        <f t="shared" ref="E146" si="42">E151</f>
        <v>0</v>
      </c>
      <c r="F146" s="39">
        <f>'приложение 6'!U162</f>
        <v>0</v>
      </c>
      <c r="G146" s="39">
        <f t="shared" ref="G146" si="43">G151</f>
        <v>0</v>
      </c>
      <c r="H146" s="39">
        <f>'приложение 6'!X162</f>
        <v>0</v>
      </c>
      <c r="I146" s="94"/>
    </row>
    <row r="147" spans="1:9" hidden="1" outlineLevel="1" x14ac:dyDescent="0.25">
      <c r="A147" s="91" t="s">
        <v>87</v>
      </c>
      <c r="B147" s="38" t="s">
        <v>9</v>
      </c>
      <c r="C147" s="39">
        <f t="shared" ref="C147:G147" si="44">C148+C149+C150+C151</f>
        <v>400000</v>
      </c>
      <c r="D147" s="39">
        <f>'приложение 6'!R163</f>
        <v>400000</v>
      </c>
      <c r="E147" s="39">
        <f t="shared" si="44"/>
        <v>400000</v>
      </c>
      <c r="F147" s="39">
        <f>'приложение 6'!U163</f>
        <v>400000</v>
      </c>
      <c r="G147" s="39">
        <f t="shared" si="44"/>
        <v>0</v>
      </c>
      <c r="H147" s="39">
        <f>'приложение 6'!X163</f>
        <v>0</v>
      </c>
      <c r="I147" s="92" t="s">
        <v>21</v>
      </c>
    </row>
    <row r="148" spans="1:9" hidden="1" outlineLevel="1" x14ac:dyDescent="0.25">
      <c r="A148" s="91"/>
      <c r="B148" s="38" t="s">
        <v>94</v>
      </c>
      <c r="C148" s="39">
        <f t="shared" ref="C148:G148" si="45">C153</f>
        <v>400000</v>
      </c>
      <c r="D148" s="39">
        <f>'приложение 6'!R164</f>
        <v>400000</v>
      </c>
      <c r="E148" s="39">
        <f t="shared" si="45"/>
        <v>400000</v>
      </c>
      <c r="F148" s="39">
        <f>'приложение 6'!U164</f>
        <v>400000</v>
      </c>
      <c r="G148" s="39">
        <f t="shared" si="45"/>
        <v>0</v>
      </c>
      <c r="H148" s="39">
        <f>'приложение 6'!X164</f>
        <v>0</v>
      </c>
      <c r="I148" s="93"/>
    </row>
    <row r="149" spans="1:9" hidden="1" outlineLevel="1" x14ac:dyDescent="0.25">
      <c r="A149" s="91"/>
      <c r="B149" s="38" t="s">
        <v>95</v>
      </c>
      <c r="C149" s="39">
        <f t="shared" ref="C149:G149" si="46">C154</f>
        <v>0</v>
      </c>
      <c r="D149" s="39">
        <f>'приложение 6'!R165</f>
        <v>0</v>
      </c>
      <c r="E149" s="39">
        <f t="shared" si="46"/>
        <v>0</v>
      </c>
      <c r="F149" s="39">
        <f>'приложение 6'!U165</f>
        <v>0</v>
      </c>
      <c r="G149" s="39">
        <f t="shared" si="46"/>
        <v>0</v>
      </c>
      <c r="H149" s="39">
        <f>'приложение 6'!X165</f>
        <v>0</v>
      </c>
      <c r="I149" s="93"/>
    </row>
    <row r="150" spans="1:9" hidden="1" outlineLevel="1" x14ac:dyDescent="0.25">
      <c r="A150" s="91"/>
      <c r="B150" s="38" t="s">
        <v>96</v>
      </c>
      <c r="C150" s="39">
        <f t="shared" ref="C150:G150" si="47">C155</f>
        <v>0</v>
      </c>
      <c r="D150" s="39">
        <f>'приложение 6'!R166</f>
        <v>0</v>
      </c>
      <c r="E150" s="39">
        <f t="shared" si="47"/>
        <v>0</v>
      </c>
      <c r="F150" s="39">
        <f>'приложение 6'!U166</f>
        <v>0</v>
      </c>
      <c r="G150" s="39">
        <f t="shared" si="47"/>
        <v>0</v>
      </c>
      <c r="H150" s="39">
        <f>'приложение 6'!X166</f>
        <v>0</v>
      </c>
      <c r="I150" s="93"/>
    </row>
    <row r="151" spans="1:9" hidden="1" outlineLevel="1" x14ac:dyDescent="0.25">
      <c r="A151" s="91"/>
      <c r="B151" s="38" t="s">
        <v>97</v>
      </c>
      <c r="C151" s="39">
        <f>C156</f>
        <v>0</v>
      </c>
      <c r="D151" s="39">
        <f>'приложение 6'!R167</f>
        <v>0</v>
      </c>
      <c r="E151" s="39">
        <f t="shared" ref="E151:G151" si="48">E156</f>
        <v>0</v>
      </c>
      <c r="F151" s="39">
        <f>'приложение 6'!U167</f>
        <v>0</v>
      </c>
      <c r="G151" s="39">
        <f t="shared" si="48"/>
        <v>0</v>
      </c>
      <c r="H151" s="39">
        <f>'приложение 6'!X167</f>
        <v>0</v>
      </c>
      <c r="I151" s="94"/>
    </row>
    <row r="152" spans="1:9" ht="15" hidden="1" customHeight="1" outlineLevel="1" x14ac:dyDescent="0.25">
      <c r="A152" s="95" t="s">
        <v>75</v>
      </c>
      <c r="B152" s="38" t="s">
        <v>9</v>
      </c>
      <c r="C152" s="40">
        <f t="shared" ref="C152:G152" si="49">C153+C154+C155+C156</f>
        <v>400000</v>
      </c>
      <c r="D152" s="40">
        <f>'приложение 6'!R168</f>
        <v>400000</v>
      </c>
      <c r="E152" s="40">
        <f>E153</f>
        <v>400000</v>
      </c>
      <c r="F152" s="40">
        <f>'приложение 6'!U168</f>
        <v>400000</v>
      </c>
      <c r="G152" s="40">
        <f t="shared" si="49"/>
        <v>0</v>
      </c>
      <c r="H152" s="40">
        <f>'приложение 6'!X168</f>
        <v>0</v>
      </c>
      <c r="I152" s="92" t="s">
        <v>21</v>
      </c>
    </row>
    <row r="153" spans="1:9" hidden="1" outlineLevel="1" x14ac:dyDescent="0.25">
      <c r="A153" s="96"/>
      <c r="B153" s="41" t="s">
        <v>94</v>
      </c>
      <c r="C153" s="40">
        <v>400000</v>
      </c>
      <c r="D153" s="40">
        <f>'приложение 6'!R169</f>
        <v>400000</v>
      </c>
      <c r="E153" s="40">
        <v>400000</v>
      </c>
      <c r="F153" s="40">
        <f>'приложение 6'!U169</f>
        <v>400000</v>
      </c>
      <c r="G153" s="40">
        <v>0</v>
      </c>
      <c r="H153" s="40">
        <f>'приложение 6'!X169</f>
        <v>0</v>
      </c>
      <c r="I153" s="93"/>
    </row>
    <row r="154" spans="1:9" hidden="1" outlineLevel="1" x14ac:dyDescent="0.25">
      <c r="A154" s="96"/>
      <c r="B154" s="41" t="s">
        <v>95</v>
      </c>
      <c r="C154" s="40">
        <v>0</v>
      </c>
      <c r="D154" s="40">
        <f>'приложение 6'!R170</f>
        <v>0</v>
      </c>
      <c r="E154" s="40">
        <v>0</v>
      </c>
      <c r="F154" s="40">
        <f>'приложение 6'!U170</f>
        <v>0</v>
      </c>
      <c r="G154" s="40">
        <v>0</v>
      </c>
      <c r="H154" s="40">
        <f>'приложение 6'!X170</f>
        <v>0</v>
      </c>
      <c r="I154" s="93"/>
    </row>
    <row r="155" spans="1:9" hidden="1" outlineLevel="1" x14ac:dyDescent="0.25">
      <c r="A155" s="96"/>
      <c r="B155" s="41" t="s">
        <v>96</v>
      </c>
      <c r="C155" s="40">
        <v>0</v>
      </c>
      <c r="D155" s="40">
        <f>'приложение 6'!R171</f>
        <v>0</v>
      </c>
      <c r="E155" s="40">
        <v>0</v>
      </c>
      <c r="F155" s="40">
        <f>'приложение 6'!U171</f>
        <v>0</v>
      </c>
      <c r="G155" s="40">
        <v>0</v>
      </c>
      <c r="H155" s="40">
        <f>'приложение 6'!X171</f>
        <v>0</v>
      </c>
      <c r="I155" s="93"/>
    </row>
    <row r="156" spans="1:9" hidden="1" outlineLevel="1" x14ac:dyDescent="0.25">
      <c r="A156" s="97"/>
      <c r="B156" s="41" t="s">
        <v>97</v>
      </c>
      <c r="C156" s="40">
        <v>0</v>
      </c>
      <c r="D156" s="40">
        <f>'приложение 6'!R172</f>
        <v>0</v>
      </c>
      <c r="E156" s="40">
        <v>0</v>
      </c>
      <c r="F156" s="40">
        <f>'приложение 6'!U172</f>
        <v>0</v>
      </c>
      <c r="G156" s="40">
        <v>0</v>
      </c>
      <c r="H156" s="40">
        <f>'приложение 6'!X172</f>
        <v>0</v>
      </c>
      <c r="I156" s="94"/>
    </row>
    <row r="157" spans="1:9" collapsed="1" x14ac:dyDescent="0.25">
      <c r="A157" s="42"/>
      <c r="B157" s="43"/>
      <c r="C157" s="44"/>
      <c r="D157" s="44"/>
      <c r="E157" s="44"/>
      <c r="F157" s="44"/>
      <c r="G157" s="44"/>
      <c r="H157" s="44"/>
      <c r="I157" s="45"/>
    </row>
    <row r="158" spans="1:9" ht="15.75" x14ac:dyDescent="0.25">
      <c r="A158" s="46" t="s">
        <v>98</v>
      </c>
      <c r="B158" s="46"/>
      <c r="C158" s="46"/>
      <c r="D158" s="46"/>
      <c r="E158" s="46"/>
      <c r="F158" s="46"/>
      <c r="G158" s="46"/>
      <c r="I158" s="47" t="s">
        <v>101</v>
      </c>
    </row>
    <row r="159" spans="1:9" x14ac:dyDescent="0.25">
      <c r="A159" s="32"/>
      <c r="B159" s="33"/>
      <c r="C159" s="26"/>
      <c r="D159" s="26"/>
      <c r="E159" s="26"/>
      <c r="F159" s="26"/>
      <c r="G159" s="26"/>
      <c r="H159" s="26"/>
      <c r="I159" s="27"/>
    </row>
    <row r="160" spans="1:9" x14ac:dyDescent="0.25">
      <c r="H160" s="24"/>
    </row>
    <row r="161" spans="1:8" ht="15.75" x14ac:dyDescent="0.25">
      <c r="A161" s="23" t="s">
        <v>99</v>
      </c>
      <c r="B161" s="23"/>
      <c r="C161" s="23"/>
      <c r="D161" s="23"/>
      <c r="E161" s="23"/>
      <c r="F161" s="23"/>
      <c r="G161" s="23"/>
      <c r="H161" s="24"/>
    </row>
    <row r="162" spans="1:8" ht="15.75" x14ac:dyDescent="0.25">
      <c r="A162" s="23"/>
      <c r="B162" s="23"/>
      <c r="C162" s="23"/>
      <c r="D162" s="23"/>
      <c r="E162" s="23"/>
      <c r="F162" s="23"/>
      <c r="G162" s="23"/>
      <c r="H162" s="24"/>
    </row>
    <row r="163" spans="1:8" ht="31.5" x14ac:dyDescent="0.25">
      <c r="A163" s="34" t="s">
        <v>102</v>
      </c>
      <c r="B163" s="23"/>
      <c r="C163" s="23"/>
      <c r="D163" s="23"/>
      <c r="E163" s="23"/>
      <c r="F163" s="23"/>
      <c r="H163" s="25" t="s">
        <v>100</v>
      </c>
    </row>
    <row r="164" spans="1:8" ht="15.75" x14ac:dyDescent="0.25">
      <c r="A164" s="23"/>
      <c r="B164" s="23"/>
      <c r="C164" s="23"/>
      <c r="D164" s="23"/>
      <c r="E164" s="23"/>
      <c r="F164" s="23"/>
      <c r="H164" s="25"/>
    </row>
    <row r="165" spans="1:8" ht="15.75" x14ac:dyDescent="0.25">
      <c r="A165" s="23"/>
      <c r="B165" s="23"/>
      <c r="C165" s="23"/>
      <c r="D165" s="23"/>
      <c r="E165" s="23"/>
      <c r="F165" s="23"/>
      <c r="H165" s="25"/>
    </row>
    <row r="166" spans="1:8" ht="15.75" x14ac:dyDescent="0.25">
      <c r="A166" s="23"/>
      <c r="B166" s="23"/>
      <c r="C166" s="23"/>
      <c r="D166" s="23"/>
      <c r="E166" s="23"/>
      <c r="F166" s="23"/>
      <c r="G166" s="23"/>
    </row>
  </sheetData>
  <mergeCells count="68">
    <mergeCell ref="A7:A11"/>
    <mergeCell ref="I7:I11"/>
    <mergeCell ref="A12:A16"/>
    <mergeCell ref="I12:I16"/>
    <mergeCell ref="A2:I2"/>
    <mergeCell ref="A3:A5"/>
    <mergeCell ref="B3:B5"/>
    <mergeCell ref="C3:H3"/>
    <mergeCell ref="I3:I5"/>
    <mergeCell ref="C4:D4"/>
    <mergeCell ref="E4:F4"/>
    <mergeCell ref="G4:H4"/>
    <mergeCell ref="A17:A21"/>
    <mergeCell ref="I17:I21"/>
    <mergeCell ref="A37:A41"/>
    <mergeCell ref="I37:I41"/>
    <mergeCell ref="A42:A46"/>
    <mergeCell ref="I42:I46"/>
    <mergeCell ref="A22:A26"/>
    <mergeCell ref="A27:A31"/>
    <mergeCell ref="I22:I26"/>
    <mergeCell ref="I27:I31"/>
    <mergeCell ref="A32:A36"/>
    <mergeCell ref="I32:I36"/>
    <mergeCell ref="A47:A51"/>
    <mergeCell ref="I47:I51"/>
    <mergeCell ref="A52:A56"/>
    <mergeCell ref="I52:I56"/>
    <mergeCell ref="A57:A61"/>
    <mergeCell ref="I57:I61"/>
    <mergeCell ref="A62:A66"/>
    <mergeCell ref="I62:I66"/>
    <mergeCell ref="A67:A71"/>
    <mergeCell ref="I67:I71"/>
    <mergeCell ref="A72:A76"/>
    <mergeCell ref="I72:I76"/>
    <mergeCell ref="A77:A81"/>
    <mergeCell ref="I77:I81"/>
    <mergeCell ref="A82:A86"/>
    <mergeCell ref="I82:I86"/>
    <mergeCell ref="A87:A91"/>
    <mergeCell ref="I87:I91"/>
    <mergeCell ref="A92:A96"/>
    <mergeCell ref="I92:I96"/>
    <mergeCell ref="A97:A101"/>
    <mergeCell ref="I97:I101"/>
    <mergeCell ref="A102:A106"/>
    <mergeCell ref="I102:I106"/>
    <mergeCell ref="A107:A111"/>
    <mergeCell ref="I107:I111"/>
    <mergeCell ref="A112:A116"/>
    <mergeCell ref="I112:I116"/>
    <mergeCell ref="A117:A121"/>
    <mergeCell ref="I117:I121"/>
    <mergeCell ref="A147:A151"/>
    <mergeCell ref="I147:I151"/>
    <mergeCell ref="A152:A156"/>
    <mergeCell ref="I152:I156"/>
    <mergeCell ref="A122:A126"/>
    <mergeCell ref="I122:I126"/>
    <mergeCell ref="A127:A131"/>
    <mergeCell ref="I127:I131"/>
    <mergeCell ref="A137:A141"/>
    <mergeCell ref="I137:I141"/>
    <mergeCell ref="A142:A146"/>
    <mergeCell ref="I142:I146"/>
    <mergeCell ref="A132:A136"/>
    <mergeCell ref="I132:I136"/>
  </mergeCells>
  <pageMargins left="0.15748031496062992" right="0.15748031496062992" top="0.15748031496062992" bottom="0.15748031496062992" header="0.31496062992125984" footer="0.31496062992125984"/>
  <pageSetup paperSize="9" scale="52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6</vt:lpstr>
      <vt:lpstr>сопост за ЗС</vt:lpstr>
      <vt:lpstr>'приложение 6'!Заголовки_для_печати</vt:lpstr>
      <vt:lpstr>'приложение 6'!Область_печати</vt:lpstr>
      <vt:lpstr>'сопост за ЗС'!Область_печати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msadovskaya</dc:creator>
  <cp:lastModifiedBy>Ирина В. Зуева</cp:lastModifiedBy>
  <cp:lastPrinted>2017-10-13T07:22:10Z</cp:lastPrinted>
  <dcterms:created xsi:type="dcterms:W3CDTF">2015-02-18T13:13:14Z</dcterms:created>
  <dcterms:modified xsi:type="dcterms:W3CDTF">2017-10-19T10:46:12Z</dcterms:modified>
</cp:coreProperties>
</file>