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125" yWindow="120" windowWidth="19440" windowHeight="12330" tabRatio="593"/>
  </bookViews>
  <sheets>
    <sheet name="Приложение 11" sheetId="7" r:id="rId1"/>
    <sheet name="сопост для ЗС " sheetId="8" r:id="rId2"/>
  </sheets>
  <externalReferences>
    <externalReference r:id="rId3"/>
  </externalReferences>
  <definedNames>
    <definedName name="_xlnm._FilterDatabase" localSheetId="0" hidden="1">'Приложение 11'!$B$13:$AE$189</definedName>
    <definedName name="_xlnm._FilterDatabase" localSheetId="1" hidden="1">'сопост для ЗС '!$A$8:$K$123</definedName>
    <definedName name="_xlnm.Print_Titles" localSheetId="1">'сопост для ЗС '!$5:$7</definedName>
    <definedName name="_xlnm.Print_Area" localSheetId="0">'Приложение 11'!$A$1:$AC$193</definedName>
    <definedName name="_xlnm.Print_Area" localSheetId="1">'сопост для ЗС '!$A$1:$I$150</definedName>
  </definedNames>
  <calcPr calcId="145621"/>
</workbook>
</file>

<file path=xl/calcChain.xml><?xml version="1.0" encoding="utf-8"?>
<calcChain xmlns="http://schemas.openxmlformats.org/spreadsheetml/2006/main">
  <c r="Q155" i="7" l="1"/>
  <c r="H144" i="8" l="1"/>
  <c r="G144" i="8"/>
  <c r="F144" i="8"/>
  <c r="E144" i="8"/>
  <c r="D144" i="8"/>
  <c r="C144" i="8"/>
  <c r="H140" i="8"/>
  <c r="G140" i="8"/>
  <c r="G135" i="8" s="1"/>
  <c r="G134" i="8" s="1"/>
  <c r="F140" i="8"/>
  <c r="F135" i="8" s="1"/>
  <c r="F134" i="8" s="1"/>
  <c r="E140" i="8"/>
  <c r="E135" i="8" s="1"/>
  <c r="E134" i="8" s="1"/>
  <c r="H139" i="8"/>
  <c r="G139" i="8"/>
  <c r="F139" i="8"/>
  <c r="E139" i="8"/>
  <c r="D139" i="8"/>
  <c r="C139" i="8"/>
  <c r="H135" i="8"/>
  <c r="H134" i="8" s="1"/>
  <c r="D135" i="8"/>
  <c r="D134" i="8" s="1"/>
  <c r="C135" i="8"/>
  <c r="C134" i="8" s="1"/>
  <c r="D129" i="8"/>
  <c r="C129" i="8"/>
  <c r="D124" i="8"/>
  <c r="C124" i="8"/>
  <c r="H119" i="8"/>
  <c r="G119" i="8"/>
  <c r="F119" i="8"/>
  <c r="E119" i="8"/>
  <c r="D119" i="8"/>
  <c r="C119" i="8"/>
  <c r="H94" i="8"/>
  <c r="G94" i="8"/>
  <c r="F94" i="8"/>
  <c r="E94" i="8"/>
  <c r="D94" i="8"/>
  <c r="C94" i="8"/>
  <c r="H49" i="8"/>
  <c r="G49" i="8"/>
  <c r="F49" i="8"/>
  <c r="E49" i="8"/>
  <c r="D49" i="8"/>
  <c r="C49" i="8"/>
  <c r="F44" i="8"/>
  <c r="E44" i="8"/>
  <c r="D44" i="8"/>
  <c r="C44" i="8"/>
  <c r="H39" i="8"/>
  <c r="G39" i="8"/>
  <c r="F39" i="8"/>
  <c r="E39" i="8"/>
  <c r="D39" i="8"/>
  <c r="C39" i="8"/>
  <c r="H34" i="8"/>
  <c r="G34" i="8"/>
  <c r="F34" i="8"/>
  <c r="E34" i="8"/>
  <c r="D34" i="8"/>
  <c r="C34" i="8"/>
  <c r="F29" i="8"/>
  <c r="E29" i="8"/>
  <c r="D29" i="8"/>
  <c r="C29" i="8"/>
  <c r="E24" i="8"/>
  <c r="C24" i="8"/>
  <c r="G15" i="8"/>
  <c r="G14" i="8" s="1"/>
  <c r="E15" i="8"/>
  <c r="D15" i="8"/>
  <c r="C15" i="8"/>
  <c r="C14" i="8" s="1"/>
  <c r="F14" i="8"/>
  <c r="E14" i="8"/>
  <c r="D14" i="8"/>
  <c r="H10" i="8"/>
  <c r="H15" i="8" s="1"/>
  <c r="H14" i="8" s="1"/>
  <c r="G10" i="8"/>
  <c r="F10" i="8"/>
  <c r="F9" i="8" s="1"/>
  <c r="E10" i="8"/>
  <c r="E9" i="8" s="1"/>
  <c r="D10" i="8"/>
  <c r="D9" i="8" s="1"/>
  <c r="G9" i="8"/>
  <c r="C9" i="8"/>
  <c r="H9" i="8" l="1"/>
  <c r="V169" i="7"/>
  <c r="V168" i="7" s="1"/>
  <c r="V167" i="7" s="1"/>
  <c r="V166" i="7" s="1"/>
  <c r="Z156" i="7"/>
  <c r="Z146" i="7" l="1"/>
  <c r="Z147" i="7"/>
  <c r="Z148" i="7"/>
  <c r="Z149" i="7"/>
  <c r="W82" i="7"/>
  <c r="W83" i="7"/>
  <c r="W84" i="7"/>
  <c r="T77" i="7"/>
  <c r="T78" i="7"/>
  <c r="T79" i="7"/>
  <c r="T82" i="7"/>
  <c r="T83" i="7"/>
  <c r="T84" i="7"/>
  <c r="V155" i="7"/>
  <c r="S150" i="7"/>
  <c r="Y36" i="7" l="1"/>
  <c r="V36" i="7"/>
  <c r="S36" i="7"/>
  <c r="T146" i="7" l="1"/>
  <c r="Z186" i="7" l="1"/>
  <c r="W91" i="7" l="1"/>
  <c r="W146" i="7"/>
  <c r="W147" i="7"/>
  <c r="W148" i="7"/>
  <c r="W149" i="7"/>
  <c r="V80" i="7" l="1"/>
  <c r="X80" i="7"/>
  <c r="Y80" i="7"/>
  <c r="S80" i="7"/>
  <c r="Y90" i="7" l="1"/>
  <c r="Z189" i="7" l="1"/>
  <c r="Z184" i="7" s="1"/>
  <c r="Z179" i="7" s="1"/>
  <c r="Z188" i="7"/>
  <c r="Z183" i="7" s="1"/>
  <c r="Z178" i="7" s="1"/>
  <c r="Z187" i="7"/>
  <c r="Z181" i="7"/>
  <c r="Z176" i="7" s="1"/>
  <c r="Z169" i="7"/>
  <c r="Z168" i="7"/>
  <c r="Z167" i="7"/>
  <c r="Z166" i="7"/>
  <c r="Z164" i="7"/>
  <c r="Z163" i="7"/>
  <c r="Z159" i="7"/>
  <c r="Z158" i="7"/>
  <c r="Z157" i="7"/>
  <c r="Z86" i="7"/>
  <c r="Z84" i="7"/>
  <c r="Z83" i="7"/>
  <c r="Z82" i="7"/>
  <c r="Z81" i="7"/>
  <c r="Z79" i="7"/>
  <c r="Z78" i="7"/>
  <c r="Z77" i="7"/>
  <c r="Z76" i="7"/>
  <c r="Z74" i="7"/>
  <c r="Z73" i="7"/>
  <c r="Z72" i="7"/>
  <c r="Z71" i="7"/>
  <c r="Z69" i="7"/>
  <c r="Z68" i="7"/>
  <c r="Z67" i="7"/>
  <c r="Z66" i="7"/>
  <c r="Z64" i="7"/>
  <c r="Z63" i="7"/>
  <c r="Z62" i="7"/>
  <c r="Z59" i="7"/>
  <c r="Z58" i="7"/>
  <c r="Z57" i="7"/>
  <c r="Z56" i="7"/>
  <c r="Z54" i="7"/>
  <c r="Z53" i="7"/>
  <c r="Z52" i="7"/>
  <c r="Z51" i="7"/>
  <c r="Z50" i="7"/>
  <c r="Z49" i="7"/>
  <c r="Z48" i="7"/>
  <c r="Z47" i="7"/>
  <c r="Z44" i="7"/>
  <c r="Z43" i="7"/>
  <c r="Z42" i="7"/>
  <c r="Z41" i="7"/>
  <c r="Z29" i="7"/>
  <c r="Z24" i="7" s="1"/>
  <c r="Z28" i="7"/>
  <c r="Z23" i="7" s="1"/>
  <c r="Z27" i="7"/>
  <c r="Z22" i="7" s="1"/>
  <c r="Z26" i="7"/>
  <c r="Z21" i="7" s="1"/>
  <c r="Y185" i="7"/>
  <c r="Y184" i="7"/>
  <c r="Y179" i="7" s="1"/>
  <c r="Y183" i="7"/>
  <c r="Y178" i="7" s="1"/>
  <c r="Y182" i="7"/>
  <c r="Y177" i="7" s="1"/>
  <c r="Y181" i="7"/>
  <c r="Y176" i="7" s="1"/>
  <c r="Y165" i="7"/>
  <c r="Y164" i="7"/>
  <c r="Y163" i="7"/>
  <c r="Y161" i="7"/>
  <c r="Y155" i="7"/>
  <c r="Y151" i="7"/>
  <c r="Y150" i="7" s="1"/>
  <c r="Y145" i="7"/>
  <c r="Y95" i="7"/>
  <c r="Y85" i="7"/>
  <c r="Y75" i="7"/>
  <c r="Y70" i="7"/>
  <c r="Y65" i="7"/>
  <c r="Y60" i="7"/>
  <c r="Y55" i="7"/>
  <c r="Y45" i="7"/>
  <c r="Y40" i="7"/>
  <c r="Y39" i="7"/>
  <c r="Y19" i="7" s="1"/>
  <c r="Y38" i="7"/>
  <c r="Y18" i="7" s="1"/>
  <c r="Y37" i="7"/>
  <c r="Y25" i="7"/>
  <c r="Y24" i="7"/>
  <c r="Y23" i="7"/>
  <c r="Y22" i="7"/>
  <c r="Y21" i="7"/>
  <c r="X145" i="7"/>
  <c r="T149" i="7"/>
  <c r="Z145" i="7" l="1"/>
  <c r="Z155" i="7"/>
  <c r="Z60" i="7"/>
  <c r="Y20" i="7"/>
  <c r="Y162" i="7"/>
  <c r="Y160" i="7" s="1"/>
  <c r="Z70" i="7"/>
  <c r="Z80" i="7"/>
  <c r="Z40" i="7"/>
  <c r="Z38" i="7"/>
  <c r="Z18" i="7" s="1"/>
  <c r="Z55" i="7"/>
  <c r="Z165" i="7"/>
  <c r="Z65" i="7"/>
  <c r="Z39" i="7"/>
  <c r="Z19" i="7" s="1"/>
  <c r="Z25" i="7"/>
  <c r="Z20" i="7"/>
  <c r="Z37" i="7"/>
  <c r="Y16" i="7"/>
  <c r="Y175" i="7"/>
  <c r="Z185" i="7"/>
  <c r="Y35" i="7"/>
  <c r="Z45" i="7"/>
  <c r="Z161" i="7"/>
  <c r="Z182" i="7"/>
  <c r="Y180" i="7"/>
  <c r="O155" i="7"/>
  <c r="P155" i="7"/>
  <c r="P150" i="7" s="1"/>
  <c r="R155" i="7"/>
  <c r="S155" i="7"/>
  <c r="U155" i="7"/>
  <c r="X155" i="7"/>
  <c r="AA155" i="7"/>
  <c r="AB155" i="7"/>
  <c r="Q151" i="7"/>
  <c r="Q150" i="7" s="1"/>
  <c r="T156" i="7"/>
  <c r="T151" i="7" s="1"/>
  <c r="W156" i="7"/>
  <c r="Q157" i="7"/>
  <c r="T157" i="7"/>
  <c r="W157" i="7"/>
  <c r="Q158" i="7"/>
  <c r="T158" i="7"/>
  <c r="W158" i="7"/>
  <c r="Q159" i="7"/>
  <c r="T159" i="7"/>
  <c r="W159" i="7"/>
  <c r="O151" i="7"/>
  <c r="P151" i="7"/>
  <c r="R150" i="7"/>
  <c r="U151" i="7"/>
  <c r="U150" i="7" s="1"/>
  <c r="X151" i="7"/>
  <c r="Z151" i="7" s="1"/>
  <c r="AA151" i="7"/>
  <c r="AB151" i="7"/>
  <c r="O152" i="7"/>
  <c r="Q152" i="7" s="1"/>
  <c r="R152" i="7"/>
  <c r="T152" i="7" s="1"/>
  <c r="U152" i="7"/>
  <c r="W152" i="7" s="1"/>
  <c r="X152" i="7"/>
  <c r="Z152" i="7" s="1"/>
  <c r="AA152" i="7"/>
  <c r="AB152" i="7"/>
  <c r="O153" i="7"/>
  <c r="Q153" i="7" s="1"/>
  <c r="R153" i="7"/>
  <c r="T153" i="7" s="1"/>
  <c r="U153" i="7"/>
  <c r="W153" i="7" s="1"/>
  <c r="X153" i="7"/>
  <c r="Z153" i="7" s="1"/>
  <c r="AA153" i="7"/>
  <c r="AB153" i="7"/>
  <c r="O154" i="7"/>
  <c r="Q154" i="7" s="1"/>
  <c r="R154" i="7"/>
  <c r="T154" i="7" s="1"/>
  <c r="U154" i="7"/>
  <c r="W154" i="7" s="1"/>
  <c r="X154" i="7"/>
  <c r="Z154" i="7" s="1"/>
  <c r="AA154" i="7"/>
  <c r="AB154" i="7"/>
  <c r="T150" i="7" l="1"/>
  <c r="Y17" i="7"/>
  <c r="Y15" i="7" s="1"/>
  <c r="V150" i="7"/>
  <c r="W150" i="7" s="1"/>
  <c r="Z177" i="7"/>
  <c r="Z175" i="7" s="1"/>
  <c r="Z180" i="7"/>
  <c r="Z162" i="7"/>
  <c r="Z17" i="7" s="1"/>
  <c r="AA150" i="7"/>
  <c r="W155" i="7"/>
  <c r="T155" i="7"/>
  <c r="X150" i="7"/>
  <c r="Z150" i="7" s="1"/>
  <c r="O150" i="7"/>
  <c r="AB150" i="7"/>
  <c r="W151" i="7"/>
  <c r="Z160" i="7" l="1"/>
  <c r="U90" i="7" l="1"/>
  <c r="U85" i="7"/>
  <c r="W189" i="7" l="1"/>
  <c r="W184" i="7" s="1"/>
  <c r="W179" i="7" s="1"/>
  <c r="T189" i="7"/>
  <c r="T184" i="7" s="1"/>
  <c r="T179" i="7" s="1"/>
  <c r="Q189" i="7"/>
  <c r="Q184" i="7" s="1"/>
  <c r="Q179" i="7" s="1"/>
  <c r="W188" i="7"/>
  <c r="W183" i="7" s="1"/>
  <c r="W178" i="7" s="1"/>
  <c r="T188" i="7"/>
  <c r="T183" i="7" s="1"/>
  <c r="T178" i="7" s="1"/>
  <c r="Q188" i="7"/>
  <c r="Q183" i="7" s="1"/>
  <c r="Q178" i="7" s="1"/>
  <c r="W187" i="7"/>
  <c r="W182" i="7" s="1"/>
  <c r="T187" i="7"/>
  <c r="T182" i="7" s="1"/>
  <c r="T177" i="7" s="1"/>
  <c r="Q187" i="7"/>
  <c r="Q182" i="7" s="1"/>
  <c r="Q177" i="7" s="1"/>
  <c r="U186" i="7"/>
  <c r="R186" i="7"/>
  <c r="R181" i="7" s="1"/>
  <c r="R176" i="7" s="1"/>
  <c r="O186" i="7"/>
  <c r="Q186" i="7" s="1"/>
  <c r="AB185" i="7"/>
  <c r="AA185" i="7"/>
  <c r="X185" i="7"/>
  <c r="V185" i="7"/>
  <c r="S185" i="7"/>
  <c r="P185" i="7"/>
  <c r="AB184" i="7"/>
  <c r="AB179" i="7" s="1"/>
  <c r="AA184" i="7"/>
  <c r="AA179" i="7" s="1"/>
  <c r="X184" i="7"/>
  <c r="X179" i="7" s="1"/>
  <c r="V184" i="7"/>
  <c r="V179" i="7" s="1"/>
  <c r="U184" i="7"/>
  <c r="U179" i="7" s="1"/>
  <c r="S184" i="7"/>
  <c r="S179" i="7" s="1"/>
  <c r="R184" i="7"/>
  <c r="R179" i="7" s="1"/>
  <c r="P184" i="7"/>
  <c r="P179" i="7" s="1"/>
  <c r="O184" i="7"/>
  <c r="O179" i="7" s="1"/>
  <c r="AB183" i="7"/>
  <c r="AB178" i="7" s="1"/>
  <c r="AA183" i="7"/>
  <c r="AA178" i="7" s="1"/>
  <c r="X183" i="7"/>
  <c r="X178" i="7" s="1"/>
  <c r="V183" i="7"/>
  <c r="V178" i="7" s="1"/>
  <c r="U183" i="7"/>
  <c r="S183" i="7"/>
  <c r="S178" i="7" s="1"/>
  <c r="R183" i="7"/>
  <c r="R178" i="7" s="1"/>
  <c r="P183" i="7"/>
  <c r="P178" i="7" s="1"/>
  <c r="O183" i="7"/>
  <c r="O178" i="7" s="1"/>
  <c r="AB182" i="7"/>
  <c r="AA182" i="7"/>
  <c r="AA177" i="7" s="1"/>
  <c r="X182" i="7"/>
  <c r="V182" i="7"/>
  <c r="V177" i="7" s="1"/>
  <c r="U182" i="7"/>
  <c r="U177" i="7" s="1"/>
  <c r="S182" i="7"/>
  <c r="S177" i="7" s="1"/>
  <c r="R182" i="7"/>
  <c r="R177" i="7" s="1"/>
  <c r="P182" i="7"/>
  <c r="P177" i="7" s="1"/>
  <c r="O182" i="7"/>
  <c r="O162" i="7" s="1"/>
  <c r="AB181" i="7"/>
  <c r="AB176" i="7" s="1"/>
  <c r="AA181" i="7"/>
  <c r="AA176" i="7" s="1"/>
  <c r="X181" i="7"/>
  <c r="X176" i="7" s="1"/>
  <c r="V181" i="7"/>
  <c r="V176" i="7" s="1"/>
  <c r="S181" i="7"/>
  <c r="P181" i="7"/>
  <c r="P176" i="7" s="1"/>
  <c r="U178" i="7"/>
  <c r="T171" i="7"/>
  <c r="T170" i="7" s="1"/>
  <c r="S170" i="7"/>
  <c r="R170" i="7"/>
  <c r="W169" i="7"/>
  <c r="W164" i="7" s="1"/>
  <c r="T169" i="7"/>
  <c r="T164" i="7" s="1"/>
  <c r="Q169" i="7"/>
  <c r="Q164" i="7" s="1"/>
  <c r="W168" i="7"/>
  <c r="W163" i="7" s="1"/>
  <c r="T168" i="7"/>
  <c r="T163" i="7" s="1"/>
  <c r="Q168" i="7"/>
  <c r="Q163" i="7" s="1"/>
  <c r="W167" i="7"/>
  <c r="T167" i="7"/>
  <c r="Q167" i="7"/>
  <c r="W166" i="7"/>
  <c r="T166" i="7"/>
  <c r="Q166" i="7"/>
  <c r="AB165" i="7"/>
  <c r="AA165" i="7"/>
  <c r="X165" i="7"/>
  <c r="V165" i="7"/>
  <c r="U165" i="7"/>
  <c r="S165" i="7"/>
  <c r="R165" i="7"/>
  <c r="P165" i="7"/>
  <c r="O165" i="7"/>
  <c r="AB164" i="7"/>
  <c r="AA164" i="7"/>
  <c r="X164" i="7"/>
  <c r="V164" i="7"/>
  <c r="U164" i="7"/>
  <c r="S164" i="7"/>
  <c r="R164" i="7"/>
  <c r="P164" i="7"/>
  <c r="O164" i="7"/>
  <c r="AB163" i="7"/>
  <c r="AA163" i="7"/>
  <c r="X163" i="7"/>
  <c r="V163" i="7"/>
  <c r="U163" i="7"/>
  <c r="S163" i="7"/>
  <c r="R163" i="7"/>
  <c r="P163" i="7"/>
  <c r="O163" i="7"/>
  <c r="AB162" i="7"/>
  <c r="AA162" i="7"/>
  <c r="X162" i="7"/>
  <c r="AB161" i="7"/>
  <c r="AA161" i="7"/>
  <c r="X161" i="7"/>
  <c r="V161" i="7"/>
  <c r="U161" i="7"/>
  <c r="S161" i="7"/>
  <c r="R161" i="7"/>
  <c r="P161" i="7"/>
  <c r="O161" i="7"/>
  <c r="Q149" i="7"/>
  <c r="T148" i="7"/>
  <c r="Q148" i="7"/>
  <c r="T147" i="7"/>
  <c r="Q147" i="7"/>
  <c r="Q146" i="7"/>
  <c r="AB145" i="7"/>
  <c r="AA145" i="7"/>
  <c r="V145" i="7"/>
  <c r="U145" i="7"/>
  <c r="S145" i="7"/>
  <c r="R145" i="7"/>
  <c r="P145" i="7"/>
  <c r="T144" i="7"/>
  <c r="U144" i="7" s="1"/>
  <c r="W144" i="7" s="1"/>
  <c r="Q144" i="7"/>
  <c r="T143" i="7"/>
  <c r="U143" i="7" s="1"/>
  <c r="W143" i="7" s="1"/>
  <c r="Q143" i="7"/>
  <c r="T142" i="7"/>
  <c r="U142" i="7" s="1"/>
  <c r="W142" i="7" s="1"/>
  <c r="Q142" i="7"/>
  <c r="T141" i="7"/>
  <c r="U141" i="7" s="1"/>
  <c r="W141" i="7" s="1"/>
  <c r="X141" i="7" s="1"/>
  <c r="Z141" i="7" s="1"/>
  <c r="Q141" i="7"/>
  <c r="T140" i="7"/>
  <c r="U140" i="7" s="1"/>
  <c r="W140" i="7" s="1"/>
  <c r="P140" i="7"/>
  <c r="Q140" i="7" s="1"/>
  <c r="T139" i="7"/>
  <c r="U139" i="7" s="1"/>
  <c r="W139" i="7" s="1"/>
  <c r="Q139" i="7"/>
  <c r="T138" i="7"/>
  <c r="U138" i="7" s="1"/>
  <c r="W138" i="7" s="1"/>
  <c r="Q138" i="7"/>
  <c r="T137" i="7"/>
  <c r="U137" i="7" s="1"/>
  <c r="W137" i="7" s="1"/>
  <c r="Q137" i="7"/>
  <c r="T136" i="7"/>
  <c r="U136" i="7" s="1"/>
  <c r="W136" i="7" s="1"/>
  <c r="X136" i="7" s="1"/>
  <c r="Z136" i="7" s="1"/>
  <c r="Q136" i="7"/>
  <c r="T135" i="7"/>
  <c r="U135" i="7" s="1"/>
  <c r="W135" i="7" s="1"/>
  <c r="P135" i="7"/>
  <c r="Q135" i="7" s="1"/>
  <c r="T134" i="7"/>
  <c r="U134" i="7" s="1"/>
  <c r="W134" i="7" s="1"/>
  <c r="Q134" i="7"/>
  <c r="T133" i="7"/>
  <c r="U133" i="7" s="1"/>
  <c r="W133" i="7" s="1"/>
  <c r="Q133" i="7"/>
  <c r="T132" i="7"/>
  <c r="U132" i="7" s="1"/>
  <c r="W132" i="7" s="1"/>
  <c r="Q132" i="7"/>
  <c r="T131" i="7"/>
  <c r="U131" i="7" s="1"/>
  <c r="W131" i="7" s="1"/>
  <c r="X131" i="7" s="1"/>
  <c r="Z131" i="7" s="1"/>
  <c r="Q131" i="7"/>
  <c r="T130" i="7"/>
  <c r="U130" i="7" s="1"/>
  <c r="W130" i="7" s="1"/>
  <c r="P130" i="7"/>
  <c r="Q130" i="7" s="1"/>
  <c r="T129" i="7"/>
  <c r="U129" i="7" s="1"/>
  <c r="W129" i="7" s="1"/>
  <c r="Q129" i="7"/>
  <c r="T128" i="7"/>
  <c r="U128" i="7" s="1"/>
  <c r="W128" i="7" s="1"/>
  <c r="Q128" i="7"/>
  <c r="T127" i="7"/>
  <c r="U127" i="7" s="1"/>
  <c r="W127" i="7" s="1"/>
  <c r="Q127" i="7"/>
  <c r="T126" i="7"/>
  <c r="U126" i="7" s="1"/>
  <c r="W126" i="7" s="1"/>
  <c r="Q126" i="7"/>
  <c r="T125" i="7"/>
  <c r="U125" i="7" s="1"/>
  <c r="W125" i="7" s="1"/>
  <c r="X125" i="7" s="1"/>
  <c r="Z125" i="7" s="1"/>
  <c r="P125" i="7"/>
  <c r="O125" i="7"/>
  <c r="T124" i="7"/>
  <c r="U124" i="7" s="1"/>
  <c r="W124" i="7" s="1"/>
  <c r="X124" i="7" s="1"/>
  <c r="Q124" i="7"/>
  <c r="T123" i="7"/>
  <c r="U123" i="7" s="1"/>
  <c r="W123" i="7" s="1"/>
  <c r="X123" i="7" s="1"/>
  <c r="Z123" i="7" s="1"/>
  <c r="Q123" i="7"/>
  <c r="T122" i="7"/>
  <c r="U122" i="7" s="1"/>
  <c r="W122" i="7" s="1"/>
  <c r="Q122" i="7"/>
  <c r="T121" i="7"/>
  <c r="U121" i="7" s="1"/>
  <c r="W121" i="7" s="1"/>
  <c r="X121" i="7" s="1"/>
  <c r="Z121" i="7" s="1"/>
  <c r="Q121" i="7"/>
  <c r="T120" i="7"/>
  <c r="U120" i="7" s="1"/>
  <c r="W120" i="7" s="1"/>
  <c r="X120" i="7" s="1"/>
  <c r="P120" i="7"/>
  <c r="O120" i="7"/>
  <c r="T119" i="7"/>
  <c r="U119" i="7" s="1"/>
  <c r="W119" i="7" s="1"/>
  <c r="Q119" i="7"/>
  <c r="T118" i="7"/>
  <c r="U118" i="7" s="1"/>
  <c r="W118" i="7" s="1"/>
  <c r="X118" i="7" s="1"/>
  <c r="Z118" i="7" s="1"/>
  <c r="Q118" i="7"/>
  <c r="T117" i="7"/>
  <c r="U117" i="7" s="1"/>
  <c r="W117" i="7" s="1"/>
  <c r="Q117" i="7"/>
  <c r="T116" i="7"/>
  <c r="U116" i="7" s="1"/>
  <c r="W116" i="7" s="1"/>
  <c r="Q116" i="7"/>
  <c r="T115" i="7"/>
  <c r="U115" i="7" s="1"/>
  <c r="W115" i="7" s="1"/>
  <c r="P115" i="7"/>
  <c r="O115" i="7"/>
  <c r="T114" i="7"/>
  <c r="U114" i="7" s="1"/>
  <c r="W114" i="7" s="1"/>
  <c r="Q114" i="7"/>
  <c r="T113" i="7"/>
  <c r="U113" i="7" s="1"/>
  <c r="W113" i="7" s="1"/>
  <c r="Q113" i="7"/>
  <c r="T112" i="7"/>
  <c r="U112" i="7" s="1"/>
  <c r="W112" i="7" s="1"/>
  <c r="X112" i="7" s="1"/>
  <c r="Z112" i="7" s="1"/>
  <c r="Q112" i="7"/>
  <c r="T111" i="7"/>
  <c r="U111" i="7" s="1"/>
  <c r="W111" i="7" s="1"/>
  <c r="X111" i="7" s="1"/>
  <c r="Z111" i="7" s="1"/>
  <c r="Q111" i="7"/>
  <c r="T110" i="7"/>
  <c r="U110" i="7" s="1"/>
  <c r="W110" i="7" s="1"/>
  <c r="P110" i="7"/>
  <c r="O110" i="7"/>
  <c r="T109" i="7"/>
  <c r="U109" i="7" s="1"/>
  <c r="W109" i="7" s="1"/>
  <c r="Q109" i="7"/>
  <c r="T108" i="7"/>
  <c r="U108" i="7" s="1"/>
  <c r="W108" i="7" s="1"/>
  <c r="Q108" i="7"/>
  <c r="T107" i="7"/>
  <c r="U107" i="7" s="1"/>
  <c r="W107" i="7" s="1"/>
  <c r="Q107" i="7"/>
  <c r="T106" i="7"/>
  <c r="U106" i="7" s="1"/>
  <c r="W106" i="7" s="1"/>
  <c r="X106" i="7" s="1"/>
  <c r="Z106" i="7" s="1"/>
  <c r="Q106" i="7"/>
  <c r="Q105" i="7" s="1"/>
  <c r="T105" i="7"/>
  <c r="U105" i="7" s="1"/>
  <c r="W105" i="7" s="1"/>
  <c r="P105" i="7"/>
  <c r="O105" i="7"/>
  <c r="T104" i="7"/>
  <c r="U104" i="7" s="1"/>
  <c r="W104" i="7" s="1"/>
  <c r="Q104" i="7"/>
  <c r="T103" i="7"/>
  <c r="U103" i="7" s="1"/>
  <c r="W103" i="7" s="1"/>
  <c r="X103" i="7" s="1"/>
  <c r="Z103" i="7" s="1"/>
  <c r="Q103" i="7"/>
  <c r="T102" i="7"/>
  <c r="U102" i="7" s="1"/>
  <c r="W102" i="7" s="1"/>
  <c r="Q102" i="7"/>
  <c r="T101" i="7"/>
  <c r="U101" i="7" s="1"/>
  <c r="W101" i="7" s="1"/>
  <c r="Q101" i="7"/>
  <c r="T100" i="7"/>
  <c r="U100" i="7" s="1"/>
  <c r="W100" i="7" s="1"/>
  <c r="P100" i="7"/>
  <c r="O100" i="7"/>
  <c r="T99" i="7"/>
  <c r="U99" i="7" s="1"/>
  <c r="W99" i="7" s="1"/>
  <c r="Q99" i="7"/>
  <c r="T98" i="7"/>
  <c r="Q98" i="7"/>
  <c r="T97" i="7"/>
  <c r="U97" i="7" s="1"/>
  <c r="W97" i="7" s="1"/>
  <c r="X97" i="7" s="1"/>
  <c r="Z97" i="7" s="1"/>
  <c r="Q97" i="7"/>
  <c r="T96" i="7"/>
  <c r="Q96" i="7"/>
  <c r="V95" i="7"/>
  <c r="S95" i="7"/>
  <c r="R95" i="7"/>
  <c r="P95" i="7"/>
  <c r="O95" i="7"/>
  <c r="T94" i="7"/>
  <c r="W94" i="7" s="1"/>
  <c r="X94" i="7" s="1"/>
  <c r="Z94" i="7" s="1"/>
  <c r="Q94" i="7"/>
  <c r="T93" i="7"/>
  <c r="Q93" i="7"/>
  <c r="T92" i="7"/>
  <c r="W92" i="7" s="1"/>
  <c r="X92" i="7" s="1"/>
  <c r="Z92" i="7" s="1"/>
  <c r="Q92" i="7"/>
  <c r="T91" i="7"/>
  <c r="Q91" i="7"/>
  <c r="V90" i="7"/>
  <c r="S90" i="7"/>
  <c r="R90" i="7"/>
  <c r="P90" i="7"/>
  <c r="O90" i="7"/>
  <c r="W89" i="7"/>
  <c r="X89" i="7" s="1"/>
  <c r="Z89" i="7" s="1"/>
  <c r="T89" i="7"/>
  <c r="Q89" i="7"/>
  <c r="W88" i="7"/>
  <c r="X88" i="7" s="1"/>
  <c r="Z88" i="7" s="1"/>
  <c r="T88" i="7"/>
  <c r="Q88" i="7"/>
  <c r="W87" i="7"/>
  <c r="X87" i="7" s="1"/>
  <c r="Z87" i="7" s="1"/>
  <c r="T87" i="7"/>
  <c r="Q87" i="7"/>
  <c r="AB86" i="7"/>
  <c r="W86" i="7"/>
  <c r="T86" i="7"/>
  <c r="Q86" i="7"/>
  <c r="V85" i="7"/>
  <c r="S85" i="7"/>
  <c r="R85" i="7"/>
  <c r="P85" i="7"/>
  <c r="O85" i="7"/>
  <c r="Q84" i="7"/>
  <c r="Q83" i="7"/>
  <c r="Q82" i="7"/>
  <c r="U81" i="7"/>
  <c r="W81" i="7" s="1"/>
  <c r="R81" i="7"/>
  <c r="T81" i="7" s="1"/>
  <c r="Q81" i="7"/>
  <c r="AB80" i="7"/>
  <c r="AA80" i="7"/>
  <c r="O80" i="7"/>
  <c r="W79" i="7"/>
  <c r="Q79" i="7"/>
  <c r="W78" i="7"/>
  <c r="Q78" i="7"/>
  <c r="W77" i="7"/>
  <c r="Q77" i="7"/>
  <c r="W76" i="7"/>
  <c r="T76" i="7"/>
  <c r="Q76" i="7"/>
  <c r="AB75" i="7"/>
  <c r="AA75" i="7"/>
  <c r="X75" i="7"/>
  <c r="Z75" i="7" s="1"/>
  <c r="V75" i="7"/>
  <c r="U75" i="7"/>
  <c r="S75" i="7"/>
  <c r="R75" i="7"/>
  <c r="P75" i="7"/>
  <c r="O75" i="7"/>
  <c r="W74" i="7"/>
  <c r="T74" i="7"/>
  <c r="Q74" i="7"/>
  <c r="W73" i="7"/>
  <c r="T73" i="7"/>
  <c r="Q73" i="7"/>
  <c r="W72" i="7"/>
  <c r="T72" i="7"/>
  <c r="Q72" i="7"/>
  <c r="W71" i="7"/>
  <c r="T71" i="7"/>
  <c r="Q71" i="7"/>
  <c r="AB70" i="7"/>
  <c r="AA70" i="7"/>
  <c r="X70" i="7"/>
  <c r="V70" i="7"/>
  <c r="U70" i="7"/>
  <c r="S70" i="7"/>
  <c r="R70" i="7"/>
  <c r="P70" i="7"/>
  <c r="O70" i="7"/>
  <c r="W69" i="7"/>
  <c r="T69" i="7"/>
  <c r="Q69" i="7"/>
  <c r="W68" i="7"/>
  <c r="T68" i="7"/>
  <c r="Q68" i="7"/>
  <c r="W67" i="7"/>
  <c r="T67" i="7"/>
  <c r="Q67" i="7"/>
  <c r="W66" i="7"/>
  <c r="T66" i="7"/>
  <c r="Q66" i="7"/>
  <c r="AB65" i="7"/>
  <c r="AA65" i="7"/>
  <c r="X65" i="7"/>
  <c r="V65" i="7"/>
  <c r="U65" i="7"/>
  <c r="S65" i="7"/>
  <c r="R65" i="7"/>
  <c r="P65" i="7"/>
  <c r="O65" i="7"/>
  <c r="W64" i="7"/>
  <c r="T64" i="7"/>
  <c r="Q64" i="7"/>
  <c r="W63" i="7"/>
  <c r="T63" i="7"/>
  <c r="Q63" i="7"/>
  <c r="W62" i="7"/>
  <c r="T62" i="7"/>
  <c r="Q62" i="7"/>
  <c r="W61" i="7"/>
  <c r="R61" i="7"/>
  <c r="O61" i="7"/>
  <c r="AB60" i="7"/>
  <c r="AA60" i="7"/>
  <c r="X60" i="7"/>
  <c r="V60" i="7"/>
  <c r="U60" i="7"/>
  <c r="S60" i="7"/>
  <c r="R60" i="7"/>
  <c r="P60" i="7"/>
  <c r="W59" i="7"/>
  <c r="T59" i="7"/>
  <c r="Q59" i="7"/>
  <c r="W58" i="7"/>
  <c r="T58" i="7"/>
  <c r="Q58" i="7"/>
  <c r="W57" i="7"/>
  <c r="T57" i="7"/>
  <c r="Q57" i="7"/>
  <c r="W56" i="7"/>
  <c r="T56" i="7"/>
  <c r="Q56" i="7"/>
  <c r="AB55" i="7"/>
  <c r="AA55" i="7"/>
  <c r="X55" i="7"/>
  <c r="V55" i="7"/>
  <c r="U55" i="7"/>
  <c r="S55" i="7"/>
  <c r="R55" i="7"/>
  <c r="P55" i="7"/>
  <c r="O55" i="7"/>
  <c r="W54" i="7"/>
  <c r="T54" i="7"/>
  <c r="W53" i="7"/>
  <c r="T53" i="7"/>
  <c r="W52" i="7"/>
  <c r="T52" i="7"/>
  <c r="W51" i="7"/>
  <c r="T51" i="7"/>
  <c r="Q51" i="7"/>
  <c r="W50" i="7"/>
  <c r="T50" i="7"/>
  <c r="P50" i="7"/>
  <c r="Q50" i="7" s="1"/>
  <c r="W49" i="7"/>
  <c r="T49" i="7"/>
  <c r="Q49" i="7"/>
  <c r="W48" i="7"/>
  <c r="T48" i="7"/>
  <c r="Q48" i="7"/>
  <c r="W47" i="7"/>
  <c r="T47" i="7"/>
  <c r="Q47" i="7"/>
  <c r="W46" i="7"/>
  <c r="Q46" i="7"/>
  <c r="AB45" i="7"/>
  <c r="AA45" i="7"/>
  <c r="X45" i="7"/>
  <c r="V45" i="7"/>
  <c r="U45" i="7"/>
  <c r="S45" i="7"/>
  <c r="R45" i="7"/>
  <c r="P45" i="7"/>
  <c r="O45" i="7"/>
  <c r="W44" i="7"/>
  <c r="T44" i="7"/>
  <c r="Q44" i="7"/>
  <c r="W43" i="7"/>
  <c r="T43" i="7"/>
  <c r="Q43" i="7"/>
  <c r="W42" i="7"/>
  <c r="T42" i="7"/>
  <c r="Q42" i="7"/>
  <c r="W41" i="7"/>
  <c r="T41" i="7"/>
  <c r="Q41" i="7"/>
  <c r="AB40" i="7"/>
  <c r="AA40" i="7"/>
  <c r="X40" i="7"/>
  <c r="V40" i="7"/>
  <c r="U40" i="7"/>
  <c r="S40" i="7"/>
  <c r="R40" i="7"/>
  <c r="P40" i="7"/>
  <c r="O40" i="7"/>
  <c r="AB39" i="7"/>
  <c r="AB19" i="7" s="1"/>
  <c r="AA39" i="7"/>
  <c r="AA19" i="7" s="1"/>
  <c r="X39" i="7"/>
  <c r="X19" i="7" s="1"/>
  <c r="V39" i="7"/>
  <c r="V19" i="7" s="1"/>
  <c r="U39" i="7"/>
  <c r="U19" i="7" s="1"/>
  <c r="S39" i="7"/>
  <c r="S19" i="7" s="1"/>
  <c r="R39" i="7"/>
  <c r="R19" i="7" s="1"/>
  <c r="P39" i="7"/>
  <c r="P19" i="7" s="1"/>
  <c r="O39" i="7"/>
  <c r="O19" i="7" s="1"/>
  <c r="AB38" i="7"/>
  <c r="AB18" i="7" s="1"/>
  <c r="AA38" i="7"/>
  <c r="AA18" i="7" s="1"/>
  <c r="X38" i="7"/>
  <c r="X18" i="7" s="1"/>
  <c r="V38" i="7"/>
  <c r="V18" i="7" s="1"/>
  <c r="U38" i="7"/>
  <c r="U18" i="7" s="1"/>
  <c r="S38" i="7"/>
  <c r="S18" i="7" s="1"/>
  <c r="R38" i="7"/>
  <c r="R18" i="7" s="1"/>
  <c r="P38" i="7"/>
  <c r="P18" i="7" s="1"/>
  <c r="O38" i="7"/>
  <c r="O18" i="7" s="1"/>
  <c r="AB37" i="7"/>
  <c r="AA37" i="7"/>
  <c r="X37" i="7"/>
  <c r="V37" i="7"/>
  <c r="U37" i="7"/>
  <c r="S37" i="7"/>
  <c r="R37" i="7"/>
  <c r="P37" i="7"/>
  <c r="O37" i="7"/>
  <c r="P36" i="7"/>
  <c r="T31" i="7"/>
  <c r="Q31" i="7"/>
  <c r="R30" i="7"/>
  <c r="T30" i="7" s="1"/>
  <c r="P30" i="7"/>
  <c r="W29" i="7"/>
  <c r="W24" i="7" s="1"/>
  <c r="T29" i="7"/>
  <c r="T24" i="7" s="1"/>
  <c r="Q29" i="7"/>
  <c r="W28" i="7"/>
  <c r="W23" i="7" s="1"/>
  <c r="T28" i="7"/>
  <c r="T23" i="7" s="1"/>
  <c r="Q28" i="7"/>
  <c r="Q23" i="7" s="1"/>
  <c r="W27" i="7"/>
  <c r="W22" i="7" s="1"/>
  <c r="T27" i="7"/>
  <c r="T22" i="7" s="1"/>
  <c r="Q27" i="7"/>
  <c r="Q22" i="7" s="1"/>
  <c r="W26" i="7"/>
  <c r="T26" i="7"/>
  <c r="Q26" i="7"/>
  <c r="AB25" i="7"/>
  <c r="AA25" i="7"/>
  <c r="X25" i="7"/>
  <c r="V25" i="7"/>
  <c r="U25" i="7"/>
  <c r="R25" i="7"/>
  <c r="T25" i="7" s="1"/>
  <c r="P25" i="7"/>
  <c r="AB24" i="7"/>
  <c r="AA24" i="7"/>
  <c r="X24" i="7"/>
  <c r="V24" i="7"/>
  <c r="U24" i="7"/>
  <c r="S24" i="7"/>
  <c r="R24" i="7"/>
  <c r="Q24" i="7"/>
  <c r="P24" i="7"/>
  <c r="O24" i="7"/>
  <c r="AB23" i="7"/>
  <c r="AA23" i="7"/>
  <c r="X23" i="7"/>
  <c r="V23" i="7"/>
  <c r="U23" i="7"/>
  <c r="S23" i="7"/>
  <c r="R23" i="7"/>
  <c r="P23" i="7"/>
  <c r="O23" i="7"/>
  <c r="AB22" i="7"/>
  <c r="AA22" i="7"/>
  <c r="X22" i="7"/>
  <c r="V22" i="7"/>
  <c r="U22" i="7"/>
  <c r="S22" i="7"/>
  <c r="R22" i="7"/>
  <c r="P22" i="7"/>
  <c r="O22" i="7"/>
  <c r="AB21" i="7"/>
  <c r="AA21" i="7"/>
  <c r="X21" i="7"/>
  <c r="V21" i="7"/>
  <c r="U21" i="7"/>
  <c r="S21" i="7"/>
  <c r="R21" i="7"/>
  <c r="P21" i="7"/>
  <c r="O21" i="7"/>
  <c r="T36" i="7" l="1"/>
  <c r="T61" i="7"/>
  <c r="R36" i="7"/>
  <c r="O60" i="7"/>
  <c r="O36" i="7"/>
  <c r="O35" i="7" s="1"/>
  <c r="T145" i="7"/>
  <c r="V16" i="7"/>
  <c r="W145" i="7"/>
  <c r="Z85" i="7"/>
  <c r="AA120" i="7"/>
  <c r="Z120" i="7"/>
  <c r="AA124" i="7"/>
  <c r="AB124" i="7" s="1"/>
  <c r="Z124" i="7"/>
  <c r="S16" i="7"/>
  <c r="U162" i="7"/>
  <c r="U160" i="7" s="1"/>
  <c r="T85" i="7"/>
  <c r="T75" i="7"/>
  <c r="AA160" i="7"/>
  <c r="U17" i="7"/>
  <c r="P16" i="7"/>
  <c r="W37" i="7"/>
  <c r="U96" i="7"/>
  <c r="Q115" i="7"/>
  <c r="Q80" i="7"/>
  <c r="O181" i="7"/>
  <c r="O180" i="7" s="1"/>
  <c r="R20" i="7"/>
  <c r="Q125" i="7"/>
  <c r="Q61" i="7"/>
  <c r="Q60" i="7" s="1"/>
  <c r="S20" i="7"/>
  <c r="V35" i="7"/>
  <c r="R80" i="7"/>
  <c r="T80" i="7" s="1"/>
  <c r="Q100" i="7"/>
  <c r="Q120" i="7"/>
  <c r="P162" i="7"/>
  <c r="P160" i="7" s="1"/>
  <c r="W165" i="7"/>
  <c r="AA180" i="7"/>
  <c r="V175" i="7"/>
  <c r="Q75" i="7"/>
  <c r="P180" i="7"/>
  <c r="W85" i="7"/>
  <c r="AB160" i="7"/>
  <c r="S180" i="7"/>
  <c r="X180" i="7"/>
  <c r="Q95" i="7"/>
  <c r="R17" i="7"/>
  <c r="W55" i="7"/>
  <c r="U80" i="7"/>
  <c r="W80" i="7" s="1"/>
  <c r="W161" i="7"/>
  <c r="P175" i="7"/>
  <c r="R185" i="7"/>
  <c r="T186" i="7"/>
  <c r="T185" i="7" s="1"/>
  <c r="S35" i="7"/>
  <c r="W45" i="7"/>
  <c r="Q39" i="7"/>
  <c r="Q19" i="7" s="1"/>
  <c r="W38" i="7"/>
  <c r="W18" i="7" s="1"/>
  <c r="X160" i="7"/>
  <c r="R162" i="7"/>
  <c r="R160" i="7" s="1"/>
  <c r="AB180" i="7"/>
  <c r="O20" i="7"/>
  <c r="T60" i="7"/>
  <c r="Q90" i="7"/>
  <c r="X20" i="7"/>
  <c r="P20" i="7"/>
  <c r="W40" i="7"/>
  <c r="W60" i="7"/>
  <c r="T70" i="7"/>
  <c r="W75" i="7"/>
  <c r="X177" i="7"/>
  <c r="X175" i="7" s="1"/>
  <c r="V180" i="7"/>
  <c r="X99" i="7"/>
  <c r="X101" i="7"/>
  <c r="X113" i="7"/>
  <c r="R175" i="7"/>
  <c r="AA175" i="7"/>
  <c r="X85" i="7"/>
  <c r="W177" i="7"/>
  <c r="W162" i="7"/>
  <c r="T38" i="7"/>
  <c r="T18" i="7" s="1"/>
  <c r="V20" i="7"/>
  <c r="Q45" i="7"/>
  <c r="T45" i="7"/>
  <c r="T65" i="7"/>
  <c r="Q65" i="7"/>
  <c r="AA89" i="7"/>
  <c r="AB89" i="7" s="1"/>
  <c r="AA112" i="7"/>
  <c r="AB112" i="7" s="1"/>
  <c r="V162" i="7"/>
  <c r="V160" i="7" s="1"/>
  <c r="Q162" i="7"/>
  <c r="S176" i="7"/>
  <c r="S175" i="7" s="1"/>
  <c r="AB177" i="7"/>
  <c r="AB175" i="7" s="1"/>
  <c r="AA20" i="7"/>
  <c r="Q40" i="7"/>
  <c r="T40" i="7"/>
  <c r="Q55" i="7"/>
  <c r="T55" i="7"/>
  <c r="Q70" i="7"/>
  <c r="AA87" i="7"/>
  <c r="AB87" i="7" s="1"/>
  <c r="X100" i="7"/>
  <c r="W39" i="7"/>
  <c r="W19" i="7" s="1"/>
  <c r="R180" i="7"/>
  <c r="Q37" i="7"/>
  <c r="U20" i="7"/>
  <c r="AB20" i="7"/>
  <c r="W25" i="7"/>
  <c r="Q21" i="7"/>
  <c r="Q20" i="7" s="1"/>
  <c r="O17" i="7"/>
  <c r="AB17" i="7"/>
  <c r="X17" i="7"/>
  <c r="Q145" i="7"/>
  <c r="AA17" i="7"/>
  <c r="T39" i="7"/>
  <c r="T19" i="7" s="1"/>
  <c r="X119" i="7"/>
  <c r="X102" i="7"/>
  <c r="X107" i="7"/>
  <c r="Z107" i="7" s="1"/>
  <c r="X127" i="7"/>
  <c r="X143" i="7"/>
  <c r="T37" i="7"/>
  <c r="X104" i="7"/>
  <c r="X128" i="7"/>
  <c r="X142" i="7"/>
  <c r="Q165" i="7"/>
  <c r="Q161" i="7"/>
  <c r="W21" i="7"/>
  <c r="W20" i="7" s="1"/>
  <c r="T21" i="7"/>
  <c r="T20" i="7" s="1"/>
  <c r="Q30" i="7"/>
  <c r="X115" i="7"/>
  <c r="AA118" i="7"/>
  <c r="AB118" i="7" s="1"/>
  <c r="X137" i="7"/>
  <c r="O160" i="7"/>
  <c r="AA106" i="7"/>
  <c r="AB106" i="7" s="1"/>
  <c r="X114" i="7"/>
  <c r="X116" i="7"/>
  <c r="Z116" i="7" s="1"/>
  <c r="AB120" i="7"/>
  <c r="X122" i="7"/>
  <c r="X133" i="7"/>
  <c r="P35" i="7"/>
  <c r="W70" i="7"/>
  <c r="X117" i="7"/>
  <c r="Z117" i="7" s="1"/>
  <c r="AA121" i="7"/>
  <c r="AB121" i="7" s="1"/>
  <c r="X132" i="7"/>
  <c r="T165" i="7"/>
  <c r="T162" i="7"/>
  <c r="Q25" i="7"/>
  <c r="Q38" i="7"/>
  <c r="Q18" i="7" s="1"/>
  <c r="W65" i="7"/>
  <c r="Q85" i="7"/>
  <c r="AA88" i="7"/>
  <c r="AA94" i="7"/>
  <c r="AB94" i="7" s="1"/>
  <c r="AA97" i="7"/>
  <c r="AB97" i="7" s="1"/>
  <c r="X105" i="7"/>
  <c r="Z105" i="7" s="1"/>
  <c r="X109" i="7"/>
  <c r="Z109" i="7" s="1"/>
  <c r="X110" i="7"/>
  <c r="X126" i="7"/>
  <c r="X129" i="7"/>
  <c r="Z129" i="7" s="1"/>
  <c r="X138" i="7"/>
  <c r="AA103" i="7"/>
  <c r="AB103" i="7" s="1"/>
  <c r="Q110" i="7"/>
  <c r="AA125" i="7"/>
  <c r="AB125" i="7" s="1"/>
  <c r="X130" i="7"/>
  <c r="Z130" i="7" s="1"/>
  <c r="AA131" i="7"/>
  <c r="AB131" i="7" s="1"/>
  <c r="X134" i="7"/>
  <c r="X135" i="7"/>
  <c r="Z135" i="7" s="1"/>
  <c r="AA136" i="7"/>
  <c r="AB136" i="7" s="1"/>
  <c r="X139" i="7"/>
  <c r="Z139" i="7" s="1"/>
  <c r="X140" i="7"/>
  <c r="AA141" i="7"/>
  <c r="AB141" i="7" s="1"/>
  <c r="X144" i="7"/>
  <c r="Z144" i="7" s="1"/>
  <c r="S162" i="7"/>
  <c r="S17" i="7" s="1"/>
  <c r="O177" i="7"/>
  <c r="O185" i="7"/>
  <c r="U185" i="7"/>
  <c r="U181" i="7"/>
  <c r="W186" i="7"/>
  <c r="AA92" i="7"/>
  <c r="AB92" i="7" s="1"/>
  <c r="T90" i="7"/>
  <c r="U98" i="7"/>
  <c r="T95" i="7"/>
  <c r="X108" i="7"/>
  <c r="AA111" i="7"/>
  <c r="AB111" i="7" s="1"/>
  <c r="AA123" i="7"/>
  <c r="AB123" i="7" s="1"/>
  <c r="Q185" i="7"/>
  <c r="Q181" i="7"/>
  <c r="T161" i="7"/>
  <c r="T16" i="7" l="1"/>
  <c r="R16" i="7"/>
  <c r="W96" i="7"/>
  <c r="U36" i="7"/>
  <c r="P17" i="7"/>
  <c r="P15" i="7" s="1"/>
  <c r="AA134" i="7"/>
  <c r="AB134" i="7" s="1"/>
  <c r="Z134" i="7"/>
  <c r="AA133" i="7"/>
  <c r="AB133" i="7" s="1"/>
  <c r="Z133" i="7"/>
  <c r="AA114" i="7"/>
  <c r="AB114" i="7" s="1"/>
  <c r="Z114" i="7"/>
  <c r="AA128" i="7"/>
  <c r="AB128" i="7" s="1"/>
  <c r="Z128" i="7"/>
  <c r="AA138" i="7"/>
  <c r="AB138" i="7" s="1"/>
  <c r="Z138" i="7"/>
  <c r="AA132" i="7"/>
  <c r="AB132" i="7" s="1"/>
  <c r="Z132" i="7"/>
  <c r="AA102" i="7"/>
  <c r="Z102" i="7"/>
  <c r="AA113" i="7"/>
  <c r="AB113" i="7" s="1"/>
  <c r="Z113" i="7"/>
  <c r="AA108" i="7"/>
  <c r="AB108" i="7" s="1"/>
  <c r="Z108" i="7"/>
  <c r="AA137" i="7"/>
  <c r="AB137" i="7" s="1"/>
  <c r="Z137" i="7"/>
  <c r="AA142" i="7"/>
  <c r="AB142" i="7" s="1"/>
  <c r="Z142" i="7"/>
  <c r="AA143" i="7"/>
  <c r="AB143" i="7" s="1"/>
  <c r="Z143" i="7"/>
  <c r="AA119" i="7"/>
  <c r="AB119" i="7" s="1"/>
  <c r="Z119" i="7"/>
  <c r="AA101" i="7"/>
  <c r="AB101" i="7" s="1"/>
  <c r="Z101" i="7"/>
  <c r="R35" i="7"/>
  <c r="X96" i="7"/>
  <c r="AA140" i="7"/>
  <c r="AB140" i="7" s="1"/>
  <c r="Z140" i="7"/>
  <c r="AA126" i="7"/>
  <c r="AB126" i="7" s="1"/>
  <c r="Z126" i="7"/>
  <c r="AA127" i="7"/>
  <c r="AB127" i="7" s="1"/>
  <c r="Z127" i="7"/>
  <c r="AA99" i="7"/>
  <c r="AB99" i="7" s="1"/>
  <c r="Z99" i="7"/>
  <c r="AA110" i="7"/>
  <c r="AB110" i="7" s="1"/>
  <c r="Z110" i="7"/>
  <c r="AA122" i="7"/>
  <c r="AB122" i="7" s="1"/>
  <c r="Z122" i="7"/>
  <c r="AA115" i="7"/>
  <c r="AB115" i="7" s="1"/>
  <c r="Z115" i="7"/>
  <c r="AA104" i="7"/>
  <c r="AB104" i="7" s="1"/>
  <c r="Z104" i="7"/>
  <c r="AA100" i="7"/>
  <c r="AB100" i="7" s="1"/>
  <c r="Z100" i="7"/>
  <c r="O176" i="7"/>
  <c r="O175" i="7" s="1"/>
  <c r="Q36" i="7"/>
  <c r="Q35" i="7" s="1"/>
  <c r="V17" i="7"/>
  <c r="V15" i="7" s="1"/>
  <c r="R15" i="7"/>
  <c r="O16" i="7"/>
  <c r="O15" i="7" s="1"/>
  <c r="W160" i="7"/>
  <c r="S15" i="7"/>
  <c r="Q160" i="7"/>
  <c r="T160" i="7"/>
  <c r="AA85" i="7"/>
  <c r="T17" i="7"/>
  <c r="T181" i="7"/>
  <c r="T180" i="7" s="1"/>
  <c r="W17" i="7"/>
  <c r="Q17" i="7"/>
  <c r="AB88" i="7"/>
  <c r="AB85" i="7" s="1"/>
  <c r="W98" i="7"/>
  <c r="U95" i="7"/>
  <c r="AA144" i="7"/>
  <c r="AB144" i="7" s="1"/>
  <c r="AA116" i="7"/>
  <c r="AB116" i="7" s="1"/>
  <c r="AA107" i="7"/>
  <c r="AB107" i="7" s="1"/>
  <c r="AB102" i="7"/>
  <c r="W185" i="7"/>
  <c r="W181" i="7"/>
  <c r="U180" i="7"/>
  <c r="U176" i="7"/>
  <c r="U175" i="7" s="1"/>
  <c r="AA135" i="7"/>
  <c r="AB135" i="7" s="1"/>
  <c r="S160" i="7"/>
  <c r="AA105" i="7"/>
  <c r="AB105" i="7" s="1"/>
  <c r="AA117" i="7"/>
  <c r="AB117" i="7" s="1"/>
  <c r="Q180" i="7"/>
  <c r="Q176" i="7"/>
  <c r="Q175" i="7" s="1"/>
  <c r="W93" i="7"/>
  <c r="AA139" i="7"/>
  <c r="AB139" i="7" s="1"/>
  <c r="AA130" i="7"/>
  <c r="AB130" i="7" s="1"/>
  <c r="AA129" i="7"/>
  <c r="AB129" i="7" s="1"/>
  <c r="AA109" i="7"/>
  <c r="AB109" i="7" s="1"/>
  <c r="T35" i="7"/>
  <c r="U16" i="7" l="1"/>
  <c r="W36" i="7"/>
  <c r="W16" i="7" s="1"/>
  <c r="U15" i="7"/>
  <c r="Z96" i="7"/>
  <c r="Z36" i="7" s="1"/>
  <c r="Z16" i="7" s="1"/>
  <c r="X36" i="7"/>
  <c r="U35" i="7"/>
  <c r="AA96" i="7"/>
  <c r="Q16" i="7"/>
  <c r="Q15" i="7" s="1"/>
  <c r="T15" i="7"/>
  <c r="T176" i="7"/>
  <c r="T175" i="7" s="1"/>
  <c r="X93" i="7"/>
  <c r="W90" i="7"/>
  <c r="W176" i="7"/>
  <c r="W175" i="7" s="1"/>
  <c r="W180" i="7"/>
  <c r="X98" i="7"/>
  <c r="W95" i="7"/>
  <c r="W15" i="7" l="1"/>
  <c r="X35" i="7"/>
  <c r="W35" i="7"/>
  <c r="Z15" i="7"/>
  <c r="Z35" i="7"/>
  <c r="AB96" i="7"/>
  <c r="AB36" i="7" s="1"/>
  <c r="AB16" i="7" s="1"/>
  <c r="AB15" i="7" s="1"/>
  <c r="AA36" i="7"/>
  <c r="AA35" i="7" s="1"/>
  <c r="X16" i="7"/>
  <c r="AA93" i="7"/>
  <c r="AA90" i="7" s="1"/>
  <c r="Z93" i="7"/>
  <c r="Z90" i="7" s="1"/>
  <c r="AA98" i="7"/>
  <c r="AA95" i="7" s="1"/>
  <c r="Z98" i="7"/>
  <c r="Z95" i="7" s="1"/>
  <c r="X90" i="7"/>
  <c r="X95" i="7"/>
  <c r="X15" i="7" l="1"/>
  <c r="AB35" i="7"/>
  <c r="AA16" i="7"/>
  <c r="AA15" i="7" s="1"/>
  <c r="AB98" i="7"/>
  <c r="AB95" i="7" s="1"/>
  <c r="AB93" i="7"/>
  <c r="AB90" i="7" s="1"/>
</calcChain>
</file>

<file path=xl/sharedStrings.xml><?xml version="1.0" encoding="utf-8"?>
<sst xmlns="http://schemas.openxmlformats.org/spreadsheetml/2006/main" count="701" uniqueCount="143">
  <si>
    <t>Год начала строительства</t>
  </si>
  <si>
    <t>Реквизиты ПСД (плановый срок утверждения ПСД)</t>
  </si>
  <si>
    <t>Вид работ (строительство, реконстр., кап. ремонт, тех. перевооружение)</t>
  </si>
  <si>
    <t>Форма собственности (ОС/МС)</t>
  </si>
  <si>
    <t>Источники финансирования</t>
  </si>
  <si>
    <t>Всего</t>
  </si>
  <si>
    <t>ОС</t>
  </si>
  <si>
    <t>х</t>
  </si>
  <si>
    <t>Распоряжение ОГКУ "УКС Иркутской области" от 22.01.2015г. №3-р, №4-р</t>
  </si>
  <si>
    <t>Реквизиты государственной экспертизы (плановый срок получения)</t>
  </si>
  <si>
    <t>Наименование мероприятия, объекта, ПИР (с расшифровкой по объектам)</t>
  </si>
  <si>
    <t>Проектно-изыскательские работы объектов здравоохранения</t>
  </si>
  <si>
    <t>Проектно-изыскательские работы</t>
  </si>
  <si>
    <t xml:space="preserve">№ Дс-1173-1173/12.12 
от 20.12.2013 г. </t>
  </si>
  <si>
    <t xml:space="preserve">Проектно-изыскательские работы, строительство </t>
  </si>
  <si>
    <t>2019 год</t>
  </si>
  <si>
    <t>2020 год</t>
  </si>
  <si>
    <t>Сметная стоимость (в текущих ценах), тыс.руб. *</t>
  </si>
  <si>
    <t>Остаток сметной стоимости, тыс.руб. *</t>
  </si>
  <si>
    <t>Тех. готовность (в %) *</t>
  </si>
  <si>
    <t>№Дс-3005-3005/12.15 от 27.01.2016г.</t>
  </si>
  <si>
    <t xml:space="preserve">Распоряжение ОГКУ "УКС Иркутской области" от 28.01.2016г № 2-р </t>
  </si>
  <si>
    <t>Здание радиологического корпуса Восточно-Сибирского онкологического центра в г. Иркутске</t>
  </si>
  <si>
    <t xml:space="preserve">&lt;**&gt; Распределение по объектам осуществляется на основании приоритетности, установленной министерством здравоохранения Иркутской области».
</t>
  </si>
  <si>
    <t>Строительство детской поликлиники ОГАУЗ «Иркутская городская клиническая больница № 9» по ул. Радищева, 5 в г. Иркутске</t>
  </si>
  <si>
    <t>Корпус "Б" здания областного перинатального центра ГБУЗ «Иркутская ордена «Знак Почета» областная клиническая больница» в г. Иркутске, м/р Юбилейный, 100</t>
  </si>
  <si>
    <t>Объект капитального строительства «Детская поликлиника на 350 посещений ОГАУЗ «Иркутская городская клиническая больница №8» в Ленинском районе г. Иркутска»</t>
  </si>
  <si>
    <t>№ 97-37-872/12 
от 05.03.2012 г.</t>
  </si>
  <si>
    <t xml:space="preserve">Строительство </t>
  </si>
  <si>
    <t>Нераспределенные средства областного бюджета**</t>
  </si>
  <si>
    <t>Подпрограмма «Повышение эффективности функционирования системы здравоохранения» на 2019-2024 годы</t>
  </si>
  <si>
    <t>Подпрограмма «Развитие государственно-частного партнерства» на 2019-2024 годы</t>
  </si>
  <si>
    <t>2022 год</t>
  </si>
  <si>
    <t>2023 год</t>
  </si>
  <si>
    <t>2024 год</t>
  </si>
  <si>
    <t>к государственной программе Иркутской области</t>
  </si>
  <si>
    <t>«Развитие здравоохранения» на 2019-2024 годы</t>
  </si>
  <si>
    <t>Объемы финансирования, тыс. руб.</t>
  </si>
  <si>
    <t>ОБ</t>
  </si>
  <si>
    <t>ФБ &lt;**&gt;</t>
  </si>
  <si>
    <t>МБ</t>
  </si>
  <si>
    <t>ИИ</t>
  </si>
  <si>
    <t>ФБ</t>
  </si>
  <si>
    <t>Плановый период ввода в эксплуатацию</t>
  </si>
  <si>
    <t>Исполнитель (наименование ИОГВ)</t>
  </si>
  <si>
    <t>Поликлиника на 200 посещений в п. Качуг Качугского района</t>
  </si>
  <si>
    <t>Строительство, приобретение и монтаж фельдшерско-акушерских пунктов из модульных конструкций</t>
  </si>
  <si>
    <t>Строительство</t>
  </si>
  <si>
    <t xml:space="preserve">Муниципальное образование (городское/сельское поселение, муниципальный район, городской округ)
</t>
  </si>
  <si>
    <t>Капитальный ремонт</t>
  </si>
  <si>
    <t>Иркутское районное муниципальное образование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</si>
  <si>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</si>
  <si>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</si>
  <si>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города Братска</t>
  </si>
  <si>
    <t>город Иркутск</t>
  </si>
  <si>
    <t>Лечебный корпус №3 ОГКУЗ «Иркутская областная психиатрическая больница №2» в д. Сосновый Бор</t>
  </si>
  <si>
    <t>к постановлению Правительства</t>
  </si>
  <si>
    <t>Иркутской области</t>
  </si>
  <si>
    <t>Министерство строительства, дорожного хозяйства Иркутской области</t>
  </si>
  <si>
    <t>Региональный проект «Программа развития детского здравоохранения Иркутской области, включая создание современной инфраструктуры оказания медицинской помощи детям» на 2019-2024 годы</t>
  </si>
  <si>
    <t>от ____________________________</t>
  </si>
  <si>
    <t xml:space="preserve">ПЕРЕЧЕНЬ ОБЪЕКТОВ КАПИТАЛЬНОГО СТРОИТЕЛЬСТВА (РЕКОНСТРУКЦИИ) ГОСУДАРСТВЕННОЙ СОБСТВЕННОСТИ ИРКУТСКОЙ ОБЛАСТИ
И МУНИЦИПАЛЬНОЙ СОБСТВЕННОСТИ, ОБЪЕКТОВ КАПИТАЛЬНОГО РЕМОНТА, НАХОДЯЩИХСЯ В ГОСУДАРСТВЕННОЙ СОБСТВЕННОСТИ
ИРКУТСКОЙ ОБЛАСТИ И МУНИЦИПАЛЬНОЙ СОБСТВЕННОСТИ, ОСУЩЕСТВЛЯЕМОГО МИНИСТЕРСТВОМ СТРОИТЕЛЬСТВА, ДОРОЖНОГО ХОЗЯЙСТВА ИРКУТСКОЙ ОБЛАСТИ, 
ВКЛЮЧЕННЫХ В ПОДПРОГРАММУ ГОСУДАРСТВЕННОЙ ПРОГРАММЫ ИРКУТСКОЙ ОБЛАСТИ «РАЗВИТИЕ ЗДРАВООХРАНЕНИЯ» НА 2019-2024 ГОДЫ
</t>
  </si>
  <si>
    <t>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</t>
  </si>
  <si>
    <t xml:space="preserve">2019 год предыдущая редакция </t>
  </si>
  <si>
    <t>изменения</t>
  </si>
  <si>
    <t>2020 год предыдущая редакция</t>
  </si>
  <si>
    <t>2021 года</t>
  </si>
  <si>
    <t>2021 год предыдущая редакция</t>
  </si>
  <si>
    <t>Комплекс объектов здравоохранения: детская поликлиника на 400 посещений, женская консультация на 200 посещений в Иркутске ОГАУЗ ИАПО</t>
  </si>
  <si>
    <t xml:space="preserve">Туберкулезное отделение ОГБУЗ «Тулунская городская больница» для больных туберкулезом органов дыхания и кабинеты фтизиатра участкового </t>
  </si>
  <si>
    <t>Здание перинатального центра в г. Братске на 130 коек</t>
  </si>
  <si>
    <t>По проекту № 38-1-0246-18 от 16.04.2018, сметная стоимость - № 38-1-1-3-01113-17 от 26.12.2017</t>
  </si>
  <si>
    <t>Филиал поликлиники ОГАУЗ «ИГКБ №1»</t>
  </si>
  <si>
    <t>»;</t>
  </si>
  <si>
    <t>Приложение 5</t>
  </si>
  <si>
    <t>«Приложение 11</t>
  </si>
  <si>
    <t>Проектно-изыскательские работы на строительство ФАПов из модульных конструкций</t>
  </si>
  <si>
    <t>ОГБУЗ "Областной кожно-венерологический диспансер" г. Тулун, ул. Павлова, 2</t>
  </si>
  <si>
    <t>Котельная Икейской участковой больницы  ОГБУЗ "Тулунская районная больница" по адресу: Тулунский район, с. Икей, ул Коммуны, д. 89, литер Ж</t>
  </si>
  <si>
    <t>Алыгжерская врачебная амбулатория ОГБУЗ «Нижнеудинская районная больница» по адресу: Нижнеудинский район, с. Алыгджер, ул. Советская, 36а</t>
  </si>
  <si>
    <t>Районная поликлиника ОГБУЗ «Нижнеудинская районная больница» по адресу: г. Нижнеудинск, ул. Кашика, 2</t>
  </si>
  <si>
    <t>Патологоанатомический корпус ОГБУЗ «Нижнеудинская районная больница» по адресу: г. Нижнеудинск, ул. Гоголя, 71а</t>
  </si>
  <si>
    <t>Овощехранилище ОГБУЗ «Нижнеудинская районная больница» по адресу: г. Нижнеудинск, ул. Гоголя, 71а</t>
  </si>
  <si>
    <t xml:space="preserve"> Шелеховская участковая больница ОГБУЗ "Тайшетская районная больница по адресу: Тайшетский район, с. Шелехово, пер. Больничный, 2</t>
  </si>
  <si>
    <t>Приложение 3</t>
  </si>
  <si>
    <t>Расходы (тыс. руб.)</t>
  </si>
  <si>
    <t>Обоснование вносимых изменений (причины сокращения/ увеличения финансирования, перераспределения)</t>
  </si>
  <si>
    <t>Необходимо для проведения проектных и изыскательских работ с целью восстановления пострадавших от наводнения объектов</t>
  </si>
  <si>
    <t>Необходимо для проведения проектных и изыскательских, приобретение, монтажных работ с целью восстановления пострадавших от наводнения объектов</t>
  </si>
  <si>
    <t>Иркутская областная клиническая туберкулезная больница со стационаром на 600 коек, расположенная по адресу г. Иркутск, бул. Рябикова, 23А</t>
  </si>
  <si>
    <t>Лечебный корпус №3 ОГКУЗ "Иркутская областная психиатрическая больница №2" в д. Сосновый Бор</t>
  </si>
  <si>
    <t>Здание лечебного корпуса (стационара) на 35 коек ОГБУЗ «Катангская РБ» с. Ербогачен Катангского района,
 ул. Строителей, 25</t>
  </si>
  <si>
    <t>Нераспределенные средства областного бюджета***</t>
  </si>
  <si>
    <t>плановый срок утерждения ПСД-декабрь 2019 г.</t>
  </si>
  <si>
    <t>№38-1-0372-18 от 25.05.2018 г.</t>
  </si>
  <si>
    <t>Плановый срок получения заключения экспертизы декабрь 2019</t>
  </si>
  <si>
    <t>Проектно-изыскательские работы, строительство (реконструкция)</t>
  </si>
  <si>
    <t>Туберкулезное отделение ОГБУЗ «Тулунская городская больница» для больных туберкулезом органов дыхания и кабинеты фтизиатра участкового, расположенного по адресу г. Тулун, ул. Сосновый бор, 2</t>
  </si>
  <si>
    <t xml:space="preserve">город Тулун </t>
  </si>
  <si>
    <t>Тулунский район</t>
  </si>
  <si>
    <t>Нижнеудинский район</t>
  </si>
  <si>
    <t>город Нижнеудинск</t>
  </si>
  <si>
    <t>Тайшетский район</t>
  </si>
  <si>
    <t>Нижнеудинский, Тайшетский, Тулунский, Чунский районы</t>
  </si>
  <si>
    <t>Приобретение</t>
  </si>
  <si>
    <t>действующая редакция программы</t>
  </si>
  <si>
    <t xml:space="preserve"> с учетом предложений</t>
  </si>
  <si>
    <t>Предложения по внесению изменений в государственную программу Иркутской области "Развитие здравоохранения" на 2019-2024 годы в части перечня объектов капитального строительства (реконструкции) государственной собственности Иркутской области и муниципальной собственности, объектов капитального ремонта, находящихся в государственной собственности Иркутской области и муниципальной собственности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</si>
  <si>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2019-2020 годы</t>
  </si>
  <si>
    <t>Наименование подпрограммы, основного мероприятия, объекта, ПИР (с расшифровкой по объектам)</t>
  </si>
  <si>
    <t>Строительство и монтаж фельдшерско-акушерских пунктов из модульных конструкций в связи с возникновением чрезвычайной ситуации</t>
  </si>
  <si>
    <r>
      <t xml:space="preserve">Строительство регионального детского многофункционального медицинского центра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Областная детская клиническая больница</t>
    </r>
    <r>
      <rPr>
        <sz val="12"/>
        <rFont val="Calibri"/>
        <family val="2"/>
        <charset val="204"/>
      </rPr>
      <t>»</t>
    </r>
  </si>
  <si>
    <t xml:space="preserve">Временно замещающая должность заместителя министра </t>
  </si>
  <si>
    <t>Здание лечебного корпуса (стационара) на 35 коек ОГБУЗ «Катангская РБ» с. Ербогачен Катангского района, ул. Строителей, 25</t>
  </si>
  <si>
    <t>Плановый срок получения заключения экспертизы декабрь 2019 г.</t>
  </si>
  <si>
    <t>Плановый срок получения заключения экспертизы ноябрь 2019 г.</t>
  </si>
  <si>
    <t>Проектные и изыскательские  работы (корректировка), проведение капитального ремонта объекта недвижимости государственной собственности Иркутской области здания лечебного корпуса государственного бюджетного учреждения здравоохранения «Областная детская туберкулезная больница», расположенного по адресу: г. Иркутск, ул. Маяковского, 16</t>
  </si>
  <si>
    <t>Шелеховская участковая больница ОГБУЗ "Тайшетская районная больница по адресу: Тайшетский район, с. Шелехово, пер. Больничный, 2</t>
  </si>
  <si>
    <t>Плановый срок утверждения ПСД ноябрь 2019 г.</t>
  </si>
  <si>
    <t>Плановый срок утверждения ПСД октябрь 2019 г.</t>
  </si>
  <si>
    <t xml:space="preserve">Приказ МКУ "УКС г. Иркутска" от 07.03.2012г. №10а </t>
  </si>
  <si>
    <t>Проектно-изыскательские работы, капитальный ремонт</t>
  </si>
  <si>
    <t xml:space="preserve">Стационар на 227 круглосуточных коек ОГБУЗ «Нижнеудинская районная больница» в г. Нижнеудинске </t>
  </si>
  <si>
    <t>Иркутская областная клиническая туберкулезная больница со стационаром на 600 коек, расположенная по адресу: Иркутская область, Иркутский район с. Парфеновка</t>
  </si>
  <si>
    <t>2021 год</t>
  </si>
  <si>
    <t>Т.Н.Захарова</t>
  </si>
  <si>
    <t>2022 год предыдущая редакция</t>
  </si>
  <si>
    <t>2022 года</t>
  </si>
  <si>
    <r>
      <t xml:space="preserve">Перераспределено в 2020-2021 годах  на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Приобретение, поставка и монтаж модульных конструкций для размещения фельдшерско-акушерских пунктов</t>
    </r>
    <r>
      <rPr>
        <sz val="12"/>
        <rFont val="Calibri"/>
        <family val="2"/>
        <charset val="204"/>
      </rPr>
      <t>»</t>
    </r>
  </si>
  <si>
    <t>Уменьшен объем финансирования в соответствии с потребностью в средствах по чрезвычайной ситуации</t>
  </si>
  <si>
    <t>Приобретение,поставка и монтаж модульных конструкций для размещения фельдшерско-акушерских пунктов</t>
  </si>
  <si>
    <t>Строительство регионального детского многофункционального медицинского центра «Областная детская клиническая больница»</t>
  </si>
  <si>
    <t>Увеличение финансирования для проведения предпроектных работ</t>
  </si>
  <si>
    <t>В связи с проведением дополнительных мероприятий по обновлению технических условий на подключение объекта к инженерным сетям и переоформления разрешения на строительство возникла необходимость уменьшения финансирования в 2020 году и увеличения в 2021 году</t>
  </si>
  <si>
    <t>Перераспределение средств на основное  мероприятие «Приобретение, поставка и монтаж модульных конструкций для размещения фельдшерско-акушерских пунктов» на 2019-2022 годы</t>
  </si>
  <si>
    <t>Откорректировано финансирование в связи с фактической потребностью бюджетных средств</t>
  </si>
  <si>
    <t>Увеличение финансирования в связи с завершением проектных и изыскательских работ, получением положительных заключений экспертиз предусматриваются средства для поведения строительно-монтажных работ</t>
  </si>
  <si>
    <t>Комплекс объектов здравоохранения: детская поликлиника на 400 посещений, женская консультация на 200 посещений в г. Иркутске</t>
  </si>
  <si>
    <t>Уменьшен объем финансирования в связи с нерешенным вопросом по приобретению земельного участка</t>
  </si>
  <si>
    <t>Увеличение финансирования в 2020 году на сумму неисполненных в 2018 году обязательств по концессионному соглашению от 13 июня 2018 года № 05-52-7/18, в 2022 году увеличение финансирования согласно проекту дополнительного соглашения к концессионному соглашению</t>
  </si>
  <si>
    <t>Основное мероприятие «Развитие государственно-частного партнерства в сфере здравоохранения» на 2019-2022 годы</t>
  </si>
  <si>
    <t>Подпрограмма «Повышение эффективности функционирования системы здравоохранения» на 2014-2024 годы</t>
  </si>
  <si>
    <t>Основное мероприятие «Приобретение модульных конструкций для строительства фельдшерско-акушерских пунктов»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</si>
</sst>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5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3" fillId="0" borderId="0"/>
    <xf numFmtId="0" fontId="1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164" fontId="14" fillId="0" borderId="0" applyFont="0" applyFill="0" applyBorder="0" applyAlignment="0" applyProtection="0"/>
  </cellStyleXfs>
  <cellXfs count="139">
    <xf numFmtId="0" fontId="0" fillId="0" borderId="0" xfId="0"/>
    <xf numFmtId="0" fontId="6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165" fontId="10" fillId="0" borderId="1" xfId="1" applyNumberFormat="1" applyFont="1" applyFill="1" applyBorder="1" applyAlignment="1">
      <alignment horizontal="center" vertical="center" wrapText="1" readingOrder="1"/>
    </xf>
    <xf numFmtId="165" fontId="4" fillId="0" borderId="1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 applyProtection="1">
      <alignment vertical="center"/>
    </xf>
    <xf numFmtId="165" fontId="5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/>
    <xf numFmtId="165" fontId="17" fillId="0" borderId="0" xfId="0" applyNumberFormat="1" applyFont="1" applyFill="1"/>
    <xf numFmtId="165" fontId="4" fillId="0" borderId="0" xfId="0" applyNumberFormat="1" applyFont="1" applyFill="1" applyAlignment="1">
      <alignment horizontal="left" vertical="top"/>
    </xf>
    <xf numFmtId="4" fontId="17" fillId="0" borderId="0" xfId="0" applyNumberFormat="1" applyFont="1" applyFill="1"/>
    <xf numFmtId="0" fontId="6" fillId="2" borderId="0" xfId="0" applyFont="1" applyFill="1"/>
    <xf numFmtId="0" fontId="0" fillId="2" borderId="0" xfId="0" applyFill="1"/>
    <xf numFmtId="0" fontId="17" fillId="2" borderId="0" xfId="0" applyFont="1" applyFill="1"/>
    <xf numFmtId="165" fontId="0" fillId="0" borderId="0" xfId="0" applyNumberFormat="1" applyFill="1"/>
    <xf numFmtId="0" fontId="11" fillId="0" borderId="0" xfId="0" applyFont="1" applyFill="1"/>
    <xf numFmtId="0" fontId="18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165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 vertical="center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 readingOrder="1"/>
    </xf>
    <xf numFmtId="0" fontId="6" fillId="3" borderId="0" xfId="0" applyFont="1" applyFill="1"/>
    <xf numFmtId="0" fontId="17" fillId="3" borderId="0" xfId="0" applyFont="1" applyFill="1"/>
    <xf numFmtId="165" fontId="6" fillId="0" borderId="0" xfId="0" applyNumberFormat="1" applyFont="1" applyFill="1"/>
    <xf numFmtId="165" fontId="4" fillId="4" borderId="0" xfId="1" applyNumberFormat="1" applyFont="1" applyFill="1" applyBorder="1" applyAlignment="1">
      <alignment horizontal="center" vertical="center" wrapText="1" readingOrder="1"/>
    </xf>
    <xf numFmtId="0" fontId="17" fillId="4" borderId="0" xfId="0" applyFont="1" applyFill="1"/>
    <xf numFmtId="0" fontId="6" fillId="4" borderId="0" xfId="0" applyFont="1" applyFill="1"/>
    <xf numFmtId="0" fontId="16" fillId="4" borderId="0" xfId="0" applyFont="1" applyFill="1"/>
    <xf numFmtId="0" fontId="0" fillId="4" borderId="0" xfId="0" applyFill="1"/>
    <xf numFmtId="165" fontId="10" fillId="4" borderId="0" xfId="1" applyNumberFormat="1" applyFont="1" applyFill="1" applyBorder="1" applyAlignment="1">
      <alignment horizontal="center" vertical="center" wrapText="1" readingOrder="1"/>
    </xf>
    <xf numFmtId="0" fontId="6" fillId="5" borderId="0" xfId="0" applyFont="1" applyFill="1"/>
    <xf numFmtId="0" fontId="4" fillId="0" borderId="0" xfId="0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5" fontId="2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17" fontId="20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16" fillId="0" borderId="4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3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4" fillId="0" borderId="15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</cellXfs>
  <cellStyles count="855">
    <cellStyle name="Normal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Гиперссылка" xfId="394" builtinId="8" hidden="1"/>
    <cellStyle name="Гиперссылка" xfId="396" builtinId="8" hidden="1"/>
    <cellStyle name="Гиперссылка" xfId="398" builtinId="8" hidden="1"/>
    <cellStyle name="Гиперссылка" xfId="400" builtinId="8" hidden="1"/>
    <cellStyle name="Гиперссылка" xfId="402" builtinId="8" hidden="1"/>
    <cellStyle name="Гиперссылка" xfId="404" builtinId="8" hidden="1"/>
    <cellStyle name="Гиперссылка" xfId="406" builtinId="8" hidden="1"/>
    <cellStyle name="Гиперссылка" xfId="408" builtinId="8" hidden="1"/>
    <cellStyle name="Гиперссылка" xfId="410" builtinId="8" hidden="1"/>
    <cellStyle name="Гиперссылка" xfId="412" builtinId="8" hidden="1"/>
    <cellStyle name="Гиперссылка" xfId="414" builtinId="8" hidden="1"/>
    <cellStyle name="Гиперссылка" xfId="416" builtinId="8" hidden="1"/>
    <cellStyle name="Гиперссылка" xfId="418" builtinId="8" hidden="1"/>
    <cellStyle name="Гиперссылка" xfId="420" builtinId="8" hidden="1"/>
    <cellStyle name="Гиперссылка" xfId="422" builtinId="8" hidden="1"/>
    <cellStyle name="Гиперссылка" xfId="424" builtinId="8" hidden="1"/>
    <cellStyle name="Гиперссылка" xfId="426" builtinId="8" hidden="1"/>
    <cellStyle name="Гиперссылка" xfId="428" builtinId="8" hidden="1"/>
    <cellStyle name="Гиперссылка" xfId="430" builtinId="8" hidden="1"/>
    <cellStyle name="Гиперссылка" xfId="432" builtinId="8" hidden="1"/>
    <cellStyle name="Гиперссылка" xfId="434" builtinId="8" hidden="1"/>
    <cellStyle name="Гиперссылка" xfId="436" builtinId="8" hidden="1"/>
    <cellStyle name="Гиперссылка" xfId="438" builtinId="8" hidden="1"/>
    <cellStyle name="Гиперссылка" xfId="440" builtinId="8" hidden="1"/>
    <cellStyle name="Гиперссылка" xfId="442" builtinId="8" hidden="1"/>
    <cellStyle name="Гиперссылка" xfId="444" builtinId="8" hidden="1"/>
    <cellStyle name="Гиперссылка" xfId="446" builtinId="8" hidden="1"/>
    <cellStyle name="Гиперссылка" xfId="448" builtinId="8" hidden="1"/>
    <cellStyle name="Гиперссылка" xfId="450" builtinId="8" hidden="1"/>
    <cellStyle name="Гиперссылка" xfId="452" builtinId="8" hidden="1"/>
    <cellStyle name="Гиперссылка" xfId="454" builtinId="8" hidden="1"/>
    <cellStyle name="Гиперссылка" xfId="456" builtinId="8" hidden="1"/>
    <cellStyle name="Гиперссылка" xfId="458" builtinId="8" hidden="1"/>
    <cellStyle name="Гиперссылка" xfId="460" builtinId="8" hidden="1"/>
    <cellStyle name="Гиперссылка" xfId="462" builtinId="8" hidden="1"/>
    <cellStyle name="Гиперссылка" xfId="464" builtinId="8" hidden="1"/>
    <cellStyle name="Гиперссылка" xfId="466" builtinId="8" hidden="1"/>
    <cellStyle name="Гиперссылка" xfId="468" builtinId="8" hidden="1"/>
    <cellStyle name="Гиперссылка" xfId="470" builtinId="8" hidden="1"/>
    <cellStyle name="Гиперссылка" xfId="472" builtinId="8" hidden="1"/>
    <cellStyle name="Гиперссылка" xfId="474" builtinId="8" hidden="1"/>
    <cellStyle name="Гиперссылка" xfId="476" builtinId="8" hidden="1"/>
    <cellStyle name="Гиперссылка" xfId="478" builtinId="8" hidden="1"/>
    <cellStyle name="Гиперссылка" xfId="480" builtinId="8" hidden="1"/>
    <cellStyle name="Гиперссылка" xfId="482" builtinId="8" hidden="1"/>
    <cellStyle name="Гиперссылка" xfId="484" builtinId="8" hidden="1"/>
    <cellStyle name="Гиперссылка" xfId="486" builtinId="8" hidden="1"/>
    <cellStyle name="Гиперссылка" xfId="488" builtinId="8" hidden="1"/>
    <cellStyle name="Гиперссылка" xfId="490" builtinId="8" hidden="1"/>
    <cellStyle name="Гиперссылка" xfId="492" builtinId="8" hidden="1"/>
    <cellStyle name="Гиперссылка" xfId="494" builtinId="8" hidden="1"/>
    <cellStyle name="Гиперссылка" xfId="496" builtinId="8" hidden="1"/>
    <cellStyle name="Гиперссылка" xfId="498" builtinId="8" hidden="1"/>
    <cellStyle name="Гиперссылка" xfId="500" builtinId="8" hidden="1"/>
    <cellStyle name="Гиперссылка" xfId="502" builtinId="8" hidden="1"/>
    <cellStyle name="Гиперссылка" xfId="504" builtinId="8" hidden="1"/>
    <cellStyle name="Гиперссылка" xfId="506" builtinId="8" hidden="1"/>
    <cellStyle name="Гиперссылка" xfId="508" builtinId="8" hidden="1"/>
    <cellStyle name="Гиперссылка" xfId="510" builtinId="8" hidden="1"/>
    <cellStyle name="Гиперссылка" xfId="512" builtinId="8" hidden="1"/>
    <cellStyle name="Гиперссылка" xfId="514" builtinId="8" hidden="1"/>
    <cellStyle name="Гиперссылка" xfId="516" builtinId="8" hidden="1"/>
    <cellStyle name="Гиперссылка" xfId="518" builtinId="8" hidden="1"/>
    <cellStyle name="Гиперссылка" xfId="520" builtinId="8" hidden="1"/>
    <cellStyle name="Гиперссылка" xfId="522" builtinId="8" hidden="1"/>
    <cellStyle name="Гиперссылка" xfId="524" builtinId="8" hidden="1"/>
    <cellStyle name="Гиперссылка" xfId="526" builtinId="8" hidden="1"/>
    <cellStyle name="Гиперссылка" xfId="528" builtinId="8" hidden="1"/>
    <cellStyle name="Гиперссылка" xfId="530" builtinId="8" hidden="1"/>
    <cellStyle name="Гиперссылка" xfId="532" builtinId="8" hidden="1"/>
    <cellStyle name="Гиперссылка" xfId="534" builtinId="8" hidden="1"/>
    <cellStyle name="Гиперссылка" xfId="536" builtinId="8" hidden="1"/>
    <cellStyle name="Гиперссылка" xfId="538" builtinId="8" hidden="1"/>
    <cellStyle name="Гиперссылка" xfId="540" builtinId="8" hidden="1"/>
    <cellStyle name="Гиперссылка" xfId="542" builtinId="8" hidden="1"/>
    <cellStyle name="Гиперссылка" xfId="544" builtinId="8" hidden="1"/>
    <cellStyle name="Гиперссылка" xfId="546" builtinId="8" hidden="1"/>
    <cellStyle name="Гиперссылка" xfId="548" builtinId="8" hidden="1"/>
    <cellStyle name="Гиперссылка" xfId="550" builtinId="8" hidden="1"/>
    <cellStyle name="Гиперссылка" xfId="552" builtinId="8" hidden="1"/>
    <cellStyle name="Гиперссылка" xfId="554" builtinId="8" hidden="1"/>
    <cellStyle name="Гиперссылка" xfId="556" builtinId="8" hidden="1"/>
    <cellStyle name="Гиперссылка" xfId="558" builtinId="8" hidden="1"/>
    <cellStyle name="Гиперссылка" xfId="560" builtinId="8" hidden="1"/>
    <cellStyle name="Гиперссылка" xfId="562" builtinId="8" hidden="1"/>
    <cellStyle name="Гиперссылка" xfId="564" builtinId="8" hidden="1"/>
    <cellStyle name="Гиперссылка" xfId="566" builtinId="8" hidden="1"/>
    <cellStyle name="Гиперссылка" xfId="568" builtinId="8" hidden="1"/>
    <cellStyle name="Гиперссылка" xfId="570" builtinId="8" hidden="1"/>
    <cellStyle name="Гиперссылка" xfId="572" builtinId="8" hidden="1"/>
    <cellStyle name="Гиперссылка" xfId="385" builtinId="8" hidden="1"/>
    <cellStyle name="Гиперссылка" xfId="288" builtinId="8" hidden="1"/>
    <cellStyle name="Гиперссылка" xfId="574" builtinId="8" hidden="1"/>
    <cellStyle name="Гиперссылка" xfId="576" builtinId="8" hidden="1"/>
    <cellStyle name="Гиперссылка" xfId="578" builtinId="8" hidden="1"/>
    <cellStyle name="Гиперссылка" xfId="580" builtinId="8" hidden="1"/>
    <cellStyle name="Гиперссылка" xfId="582" builtinId="8" hidden="1"/>
    <cellStyle name="Гиперссылка" xfId="584" builtinId="8" hidden="1"/>
    <cellStyle name="Гиперссылка" xfId="586" builtinId="8" hidden="1"/>
    <cellStyle name="Гиперссылка" xfId="588" builtinId="8" hidden="1"/>
    <cellStyle name="Гиперссылка" xfId="590" builtinId="8" hidden="1"/>
    <cellStyle name="Гиперссылка" xfId="592" builtinId="8" hidden="1"/>
    <cellStyle name="Гиперссылка" xfId="594" builtinId="8" hidden="1"/>
    <cellStyle name="Гиперссылка" xfId="596" builtinId="8" hidden="1"/>
    <cellStyle name="Гиперссылка" xfId="598" builtinId="8" hidden="1"/>
    <cellStyle name="Гиперссылка" xfId="600" builtinId="8" hidden="1"/>
    <cellStyle name="Гиперссылка" xfId="602" builtinId="8" hidden="1"/>
    <cellStyle name="Гиперссылка" xfId="604" builtinId="8" hidden="1"/>
    <cellStyle name="Гиперссылка" xfId="606" builtinId="8" hidden="1"/>
    <cellStyle name="Гиперссылка" xfId="608" builtinId="8" hidden="1"/>
    <cellStyle name="Гиперссылка" xfId="610" builtinId="8" hidden="1"/>
    <cellStyle name="Гиперссылка" xfId="612" builtinId="8" hidden="1"/>
    <cellStyle name="Гиперссылка" xfId="614" builtinId="8" hidden="1"/>
    <cellStyle name="Гиперссылка" xfId="616" builtinId="8" hidden="1"/>
    <cellStyle name="Гиперссылка" xfId="618" builtinId="8" hidden="1"/>
    <cellStyle name="Гиперссылка" xfId="620" builtinId="8" hidden="1"/>
    <cellStyle name="Гиперссылка" xfId="622" builtinId="8" hidden="1"/>
    <cellStyle name="Гиперссылка" xfId="624" builtinId="8" hidden="1"/>
    <cellStyle name="Гиперссылка" xfId="626" builtinId="8" hidden="1"/>
    <cellStyle name="Гиперссылка" xfId="628" builtinId="8" hidden="1"/>
    <cellStyle name="Гиперссылка" xfId="630" builtinId="8" hidden="1"/>
    <cellStyle name="Гиперссылка" xfId="632" builtinId="8" hidden="1"/>
    <cellStyle name="Гиперссылка" xfId="634" builtinId="8" hidden="1"/>
    <cellStyle name="Гиперссылка" xfId="636" builtinId="8" hidden="1"/>
    <cellStyle name="Гиперссылка" xfId="638" builtinId="8" hidden="1"/>
    <cellStyle name="Гиперссылка" xfId="640" builtinId="8" hidden="1"/>
    <cellStyle name="Гиперссылка" xfId="642" builtinId="8" hidden="1"/>
    <cellStyle name="Гиперссылка" xfId="644" builtinId="8" hidden="1"/>
    <cellStyle name="Гиперссылка" xfId="646" builtinId="8" hidden="1"/>
    <cellStyle name="Гиперссылка" xfId="648" builtinId="8" hidden="1"/>
    <cellStyle name="Гиперссылка" xfId="650" builtinId="8" hidden="1"/>
    <cellStyle name="Гиперссылка" xfId="652" builtinId="8" hidden="1"/>
    <cellStyle name="Гиперссылка" xfId="654" builtinId="8" hidden="1"/>
    <cellStyle name="Гиперссылка" xfId="656" builtinId="8" hidden="1"/>
    <cellStyle name="Гиперссылка" xfId="658" builtinId="8" hidden="1"/>
    <cellStyle name="Гиперссылка" xfId="660" builtinId="8" hidden="1"/>
    <cellStyle name="Гиперссылка" xfId="662" builtinId="8" hidden="1"/>
    <cellStyle name="Гиперссылка" xfId="664" builtinId="8" hidden="1"/>
    <cellStyle name="Гиперссылка" xfId="666" builtinId="8" hidden="1"/>
    <cellStyle name="Гиперссылка" xfId="668" builtinId="8" hidden="1"/>
    <cellStyle name="Гиперссылка" xfId="670" builtinId="8" hidden="1"/>
    <cellStyle name="Гиперссылка" xfId="672" builtinId="8" hidden="1"/>
    <cellStyle name="Гиперссылка" xfId="674" builtinId="8" hidden="1"/>
    <cellStyle name="Гиперссылка" xfId="676" builtinId="8" hidden="1"/>
    <cellStyle name="Гиперссылка" xfId="678" builtinId="8" hidden="1"/>
    <cellStyle name="Гиперссылка" xfId="680" builtinId="8" hidden="1"/>
    <cellStyle name="Гиперссылка" xfId="682" builtinId="8" hidden="1"/>
    <cellStyle name="Гиперссылка" xfId="684" builtinId="8" hidden="1"/>
    <cellStyle name="Гиперссылка" xfId="686" builtinId="8" hidden="1"/>
    <cellStyle name="Гиперссылка" xfId="688" builtinId="8" hidden="1"/>
    <cellStyle name="Гиперссылка" xfId="690" builtinId="8" hidden="1"/>
    <cellStyle name="Гиперссылка" xfId="692" builtinId="8" hidden="1"/>
    <cellStyle name="Гиперссылка" xfId="694" builtinId="8" hidden="1"/>
    <cellStyle name="Гиперссылка" xfId="696" builtinId="8" hidden="1"/>
    <cellStyle name="Гиперссылка" xfId="698" builtinId="8" hidden="1"/>
    <cellStyle name="Гиперссылка" xfId="700" builtinId="8" hidden="1"/>
    <cellStyle name="Гиперссылка" xfId="702" builtinId="8" hidden="1"/>
    <cellStyle name="Гиперссылка" xfId="704" builtinId="8" hidden="1"/>
    <cellStyle name="Гиперссылка" xfId="706" builtinId="8" hidden="1"/>
    <cellStyle name="Гиперссылка" xfId="708" builtinId="8" hidden="1"/>
    <cellStyle name="Гиперссылка" xfId="710" builtinId="8" hidden="1"/>
    <cellStyle name="Гиперссылка" xfId="712" builtinId="8" hidden="1"/>
    <cellStyle name="Гиперссылка" xfId="714" builtinId="8" hidden="1"/>
    <cellStyle name="Гиперссылка" xfId="716" builtinId="8" hidden="1"/>
    <cellStyle name="Гиперссылка" xfId="718" builtinId="8" hidden="1"/>
    <cellStyle name="Гиперссылка" xfId="720" builtinId="8" hidden="1"/>
    <cellStyle name="Гиперссылка" xfId="722" builtinId="8" hidden="1"/>
    <cellStyle name="Гиперссылка" xfId="724" builtinId="8" hidden="1"/>
    <cellStyle name="Гиперссылка" xfId="726" builtinId="8" hidden="1"/>
    <cellStyle name="Гиперссылка" xfId="728" builtinId="8" hidden="1"/>
    <cellStyle name="Гиперссылка" xfId="730" builtinId="8" hidden="1"/>
    <cellStyle name="Гиперссылка" xfId="732" builtinId="8" hidden="1"/>
    <cellStyle name="Гиперссылка" xfId="734" builtinId="8" hidden="1"/>
    <cellStyle name="Гиперссылка" xfId="736" builtinId="8" hidden="1"/>
    <cellStyle name="Гиперссылка" xfId="738" builtinId="8" hidden="1"/>
    <cellStyle name="Гиперссылка" xfId="740" builtinId="8" hidden="1"/>
    <cellStyle name="Гиперссылка" xfId="742" builtinId="8" hidden="1"/>
    <cellStyle name="Гиперссылка" xfId="744" builtinId="8" hidden="1"/>
    <cellStyle name="Гиперссылка" xfId="746" builtinId="8" hidden="1"/>
    <cellStyle name="Гиперссылка" xfId="748" builtinId="8" hidden="1"/>
    <cellStyle name="Гиперссылка" xfId="750" builtinId="8" hidden="1"/>
    <cellStyle name="Гиперссылка" xfId="752" builtinId="8" hidden="1"/>
    <cellStyle name="Гиперссылка" xfId="754" builtinId="8" hidden="1"/>
    <cellStyle name="Гиперссылка" xfId="756" builtinId="8" hidden="1"/>
    <cellStyle name="Гиперссылка" xfId="758" builtinId="8" hidden="1"/>
    <cellStyle name="Гиперссылка" xfId="760" builtinId="8" hidden="1"/>
    <cellStyle name="Гиперссылка" xfId="762" builtinId="8" hidden="1"/>
    <cellStyle name="Гиперссылка" xfId="764" builtinId="8" hidden="1"/>
    <cellStyle name="Гиперссылка" xfId="766" builtinId="8" hidden="1"/>
    <cellStyle name="Гиперссылка" xfId="768" builtinId="8" hidden="1"/>
    <cellStyle name="Гиперссылка" xfId="770" builtinId="8" hidden="1"/>
    <cellStyle name="Гиперссылка" xfId="772" builtinId="8" hidden="1"/>
    <cellStyle name="Гиперссылка" xfId="774" builtinId="8" hidden="1"/>
    <cellStyle name="Гиперссылка" xfId="776" builtinId="8" hidden="1"/>
    <cellStyle name="Гиперссылка" xfId="778" builtinId="8" hidden="1"/>
    <cellStyle name="Гиперссылка" xfId="780" builtinId="8" hidden="1"/>
    <cellStyle name="Гиперссылка" xfId="782" builtinId="8" hidden="1"/>
    <cellStyle name="Гиперссылка" xfId="784" builtinId="8" hidden="1"/>
    <cellStyle name="Гиперссылка" xfId="786" builtinId="8" hidden="1"/>
    <cellStyle name="Гиперссылка" xfId="788" builtinId="8" hidden="1"/>
    <cellStyle name="Гиперссылка" xfId="790" builtinId="8" hidden="1"/>
    <cellStyle name="Гиперссылка" xfId="792" builtinId="8" hidden="1"/>
    <cellStyle name="Гиперссылка" xfId="794" builtinId="8" hidden="1"/>
    <cellStyle name="Гиперссылка" xfId="796" builtinId="8" hidden="1"/>
    <cellStyle name="Гиперссылка" xfId="798" builtinId="8" hidden="1"/>
    <cellStyle name="Гиперссылка" xfId="800" builtinId="8" hidden="1"/>
    <cellStyle name="Гиперссылка" xfId="802" builtinId="8" hidden="1"/>
    <cellStyle name="Гиперссылка" xfId="804" builtinId="8" hidden="1"/>
    <cellStyle name="Гиперссылка" xfId="806" builtinId="8" hidden="1"/>
    <cellStyle name="Гиперссылка" xfId="808" builtinId="8" hidden="1"/>
    <cellStyle name="Гиперссылка" xfId="810" builtinId="8" hidden="1"/>
    <cellStyle name="Гиперссылка" xfId="812" builtinId="8" hidden="1"/>
    <cellStyle name="Гиперссылка" xfId="814" builtinId="8" hidden="1"/>
    <cellStyle name="Гиперссылка" xfId="816" builtinId="8" hidden="1"/>
    <cellStyle name="Гиперссылка" xfId="818" builtinId="8" hidden="1"/>
    <cellStyle name="Гиперссылка" xfId="820" builtinId="8" hidden="1"/>
    <cellStyle name="Гиперссылка" xfId="822" builtinId="8" hidden="1"/>
    <cellStyle name="Гиперссылка" xfId="824" builtinId="8" hidden="1"/>
    <cellStyle name="Гиперссылка" xfId="826" builtinId="8" hidden="1"/>
    <cellStyle name="Гиперссылка" xfId="828" builtinId="8" hidden="1"/>
    <cellStyle name="Гиперссылка" xfId="830" builtinId="8" hidden="1"/>
    <cellStyle name="Гиперссылка" xfId="832" builtinId="8" hidden="1"/>
    <cellStyle name="Гиперссылка" xfId="834" builtinId="8" hidden="1"/>
    <cellStyle name="Гиперссылка" xfId="836" builtinId="8" hidden="1"/>
    <cellStyle name="Гиперссылка" xfId="838" builtinId="8" hidden="1"/>
    <cellStyle name="Гиперссылка" xfId="840" builtinId="8" hidden="1"/>
    <cellStyle name="Гиперссылка" xfId="842" builtinId="8" hidden="1"/>
    <cellStyle name="Гиперссылка" xfId="844" builtinId="8" hidden="1"/>
    <cellStyle name="Гиперссылка" xfId="846" builtinId="8" hidden="1"/>
    <cellStyle name="Гиперссылка" xfId="848" builtinId="8" hidden="1"/>
    <cellStyle name="Гиперссылка" xfId="850" builtinId="8" hidden="1"/>
    <cellStyle name="Обычный" xfId="0" builtinId="0"/>
    <cellStyle name="Обычный 2" xfId="96"/>
    <cellStyle name="Обычный 2 2" xfId="97"/>
    <cellStyle name="Обычный 3" xfId="98"/>
    <cellStyle name="Обычный 3 2 2" xfId="853"/>
    <cellStyle name="Обычный 4" xfId="99"/>
    <cellStyle name="Обычный 4 2" xfId="852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7" builtinId="9" hidden="1"/>
    <cellStyle name="Открывавшаяся гиперссылка" xfId="399" builtinId="9" hidden="1"/>
    <cellStyle name="Открывавшаяся гиперссылка" xfId="401" builtinId="9" hidden="1"/>
    <cellStyle name="Открывавшаяся гиперссылка" xfId="403" builtinId="9" hidden="1"/>
    <cellStyle name="Открывавшаяся гиперссылка" xfId="405" builtinId="9" hidden="1"/>
    <cellStyle name="Открывавшаяся гиперссылка" xfId="407" builtinId="9" hidden="1"/>
    <cellStyle name="Открывавшаяся гиперссылка" xfId="409" builtinId="9" hidden="1"/>
    <cellStyle name="Открывавшаяся гиперссылка" xfId="411" builtinId="9" hidden="1"/>
    <cellStyle name="Открывавшаяся гиперссылка" xfId="413" builtinId="9" hidden="1"/>
    <cellStyle name="Открывавшаяся гиперссылка" xfId="415" builtinId="9" hidden="1"/>
    <cellStyle name="Открывавшаяся гиперссылка" xfId="417" builtinId="9" hidden="1"/>
    <cellStyle name="Открывавшаяся гиперссылка" xfId="419" builtinId="9" hidden="1"/>
    <cellStyle name="Открывавшаяся гиперссылка" xfId="421" builtinId="9" hidden="1"/>
    <cellStyle name="Открывавшаяся гиперссылка" xfId="423" builtinId="9" hidden="1"/>
    <cellStyle name="Открывавшаяся гиперссылка" xfId="425" builtinId="9" hidden="1"/>
    <cellStyle name="Открывавшаяся гиперссылка" xfId="427" builtinId="9" hidden="1"/>
    <cellStyle name="Открывавшаяся гиперссылка" xfId="429" builtinId="9" hidden="1"/>
    <cellStyle name="Открывавшаяся гиперссылка" xfId="431" builtinId="9" hidden="1"/>
    <cellStyle name="Открывавшаяся гиперссылка" xfId="433" builtinId="9" hidden="1"/>
    <cellStyle name="Открывавшаяся гиперссылка" xfId="435" builtinId="9" hidden="1"/>
    <cellStyle name="Открывавшаяся гиперссылка" xfId="437" builtinId="9" hidden="1"/>
    <cellStyle name="Открывавшаяся гиперссылка" xfId="439" builtinId="9" hidden="1"/>
    <cellStyle name="Открывавшаяся гиперссылка" xfId="441" builtinId="9" hidden="1"/>
    <cellStyle name="Открывавшаяся гиперссылка" xfId="443" builtinId="9" hidden="1"/>
    <cellStyle name="Открывавшаяся гиперссылка" xfId="445" builtinId="9" hidden="1"/>
    <cellStyle name="Открывавшаяся гиперссылка" xfId="447" builtinId="9" hidden="1"/>
    <cellStyle name="Открывавшаяся гиперссылка" xfId="449" builtinId="9" hidden="1"/>
    <cellStyle name="Открывавшаяся гиперссылка" xfId="451" builtinId="9" hidden="1"/>
    <cellStyle name="Открывавшаяся гиперссылка" xfId="453" builtinId="9" hidden="1"/>
    <cellStyle name="Открывавшаяся гиперссылка" xfId="455" builtinId="9" hidden="1"/>
    <cellStyle name="Открывавшаяся гиперссылка" xfId="457" builtinId="9" hidden="1"/>
    <cellStyle name="Открывавшаяся гиперссылка" xfId="459" builtinId="9" hidden="1"/>
    <cellStyle name="Открывавшаяся гиперссылка" xfId="461" builtinId="9" hidden="1"/>
    <cellStyle name="Открывавшаяся гиперссылка" xfId="463" builtinId="9" hidden="1"/>
    <cellStyle name="Открывавшаяся гиперссылка" xfId="465" builtinId="9" hidden="1"/>
    <cellStyle name="Открывавшаяся гиперссылка" xfId="467" builtinId="9" hidden="1"/>
    <cellStyle name="Открывавшаяся гиперссылка" xfId="469" builtinId="9" hidden="1"/>
    <cellStyle name="Открывавшаяся гиперссылка" xfId="471" builtinId="9" hidden="1"/>
    <cellStyle name="Открывавшаяся гиперссылка" xfId="473" builtinId="9" hidden="1"/>
    <cellStyle name="Открывавшаяся гиперссылка" xfId="475" builtinId="9" hidden="1"/>
    <cellStyle name="Открывавшаяся гиперссылка" xfId="477" builtinId="9" hidden="1"/>
    <cellStyle name="Открывавшаяся гиперссылка" xfId="479" builtinId="9" hidden="1"/>
    <cellStyle name="Открывавшаяся гиперссылка" xfId="481" builtinId="9" hidden="1"/>
    <cellStyle name="Открывавшаяся гиперссылка" xfId="483" builtinId="9" hidden="1"/>
    <cellStyle name="Открывавшаяся гиперссылка" xfId="485" builtinId="9" hidden="1"/>
    <cellStyle name="Открывавшаяся гиперссылка" xfId="487" builtinId="9" hidden="1"/>
    <cellStyle name="Открывавшаяся гиперссылка" xfId="489" builtinId="9" hidden="1"/>
    <cellStyle name="Открывавшаяся гиперссылка" xfId="491" builtinId="9" hidden="1"/>
    <cellStyle name="Открывавшаяся гиперссылка" xfId="493" builtinId="9" hidden="1"/>
    <cellStyle name="Открывавшаяся гиперссылка" xfId="495" builtinId="9" hidden="1"/>
    <cellStyle name="Открывавшаяся гиперссылка" xfId="497" builtinId="9" hidden="1"/>
    <cellStyle name="Открывавшаяся гиперссылка" xfId="499" builtinId="9" hidden="1"/>
    <cellStyle name="Открывавшаяся гиперссылка" xfId="501" builtinId="9" hidden="1"/>
    <cellStyle name="Открывавшаяся гиперссылка" xfId="503" builtinId="9" hidden="1"/>
    <cellStyle name="Открывавшаяся гиперссылка" xfId="505" builtinId="9" hidden="1"/>
    <cellStyle name="Открывавшаяся гиперссылка" xfId="507" builtinId="9" hidden="1"/>
    <cellStyle name="Открывавшаяся гиперссылка" xfId="509" builtinId="9" hidden="1"/>
    <cellStyle name="Открывавшаяся гиперссылка" xfId="511" builtinId="9" hidden="1"/>
    <cellStyle name="Открывавшаяся гиперссылка" xfId="513" builtinId="9" hidden="1"/>
    <cellStyle name="Открывавшаяся гиперссылка" xfId="515" builtinId="9" hidden="1"/>
    <cellStyle name="Открывавшаяся гиперссылка" xfId="517" builtinId="9" hidden="1"/>
    <cellStyle name="Открывавшаяся гиперссылка" xfId="519" builtinId="9" hidden="1"/>
    <cellStyle name="Открывавшаяся гиперссылка" xfId="521" builtinId="9" hidden="1"/>
    <cellStyle name="Открывавшаяся гиперссылка" xfId="523" builtinId="9" hidden="1"/>
    <cellStyle name="Открывавшаяся гиперссылка" xfId="525" builtinId="9" hidden="1"/>
    <cellStyle name="Открывавшаяся гиперссылка" xfId="527" builtinId="9" hidden="1"/>
    <cellStyle name="Открывавшаяся гиперссылка" xfId="529" builtinId="9" hidden="1"/>
    <cellStyle name="Открывавшаяся гиперссылка" xfId="531" builtinId="9" hidden="1"/>
    <cellStyle name="Открывавшаяся гиперссылка" xfId="533" builtinId="9" hidden="1"/>
    <cellStyle name="Открывавшаяся гиперссылка" xfId="535" builtinId="9" hidden="1"/>
    <cellStyle name="Открывавшаяся гиперссылка" xfId="537" builtinId="9" hidden="1"/>
    <cellStyle name="Открывавшаяся гиперссылка" xfId="539" builtinId="9" hidden="1"/>
    <cellStyle name="Открывавшаяся гиперссылка" xfId="541" builtinId="9" hidden="1"/>
    <cellStyle name="Открывавшаяся гиперссылка" xfId="543" builtinId="9" hidden="1"/>
    <cellStyle name="Открывавшаяся гиперссылка" xfId="545" builtinId="9" hidden="1"/>
    <cellStyle name="Открывавшаяся гиперссылка" xfId="547" builtinId="9" hidden="1"/>
    <cellStyle name="Открывавшаяся гиперссылка" xfId="549" builtinId="9" hidden="1"/>
    <cellStyle name="Открывавшаяся гиперссылка" xfId="551" builtinId="9" hidden="1"/>
    <cellStyle name="Открывавшаяся гиперссылка" xfId="553" builtinId="9" hidden="1"/>
    <cellStyle name="Открывавшаяся гиперссылка" xfId="555" builtinId="9" hidden="1"/>
    <cellStyle name="Открывавшаяся гиперссылка" xfId="557" builtinId="9" hidden="1"/>
    <cellStyle name="Открывавшаяся гиперссылка" xfId="559" builtinId="9" hidden="1"/>
    <cellStyle name="Открывавшаяся гиперссылка" xfId="561" builtinId="9" hidden="1"/>
    <cellStyle name="Открывавшаяся гиперссылка" xfId="563" builtinId="9" hidden="1"/>
    <cellStyle name="Открывавшаяся гиперссылка" xfId="565" builtinId="9" hidden="1"/>
    <cellStyle name="Открывавшаяся гиперссылка" xfId="567" builtinId="9" hidden="1"/>
    <cellStyle name="Открывавшаяся гиперссылка" xfId="569" builtinId="9" hidden="1"/>
    <cellStyle name="Открывавшаяся гиперссылка" xfId="571" builtinId="9" hidden="1"/>
    <cellStyle name="Открывавшаяся гиперссылка" xfId="573" builtinId="9" hidden="1"/>
    <cellStyle name="Открывавшаяся гиперссылка" xfId="384" builtinId="9" hidden="1"/>
    <cellStyle name="Открывавшаяся гиперссылка" xfId="289" builtinId="9" hidden="1"/>
    <cellStyle name="Открывавшаяся гиперссылка" xfId="575" builtinId="9" hidden="1"/>
    <cellStyle name="Открывавшаяся гиперссылка" xfId="577" builtinId="9" hidden="1"/>
    <cellStyle name="Открывавшаяся гиперссылка" xfId="579" builtinId="9" hidden="1"/>
    <cellStyle name="Открывавшаяся гиперссылка" xfId="581" builtinId="9" hidden="1"/>
    <cellStyle name="Открывавшаяся гиперссылка" xfId="583" builtinId="9" hidden="1"/>
    <cellStyle name="Открывавшаяся гиперссылка" xfId="585" builtinId="9" hidden="1"/>
    <cellStyle name="Открывавшаяся гиперссылка" xfId="587" builtinId="9" hidden="1"/>
    <cellStyle name="Открывавшаяся гиперссылка" xfId="589" builtinId="9" hidden="1"/>
    <cellStyle name="Открывавшаяся гиперссылка" xfId="591" builtinId="9" hidden="1"/>
    <cellStyle name="Открывавшаяся гиперссылка" xfId="593" builtinId="9" hidden="1"/>
    <cellStyle name="Открывавшаяся гиперссылка" xfId="595" builtinId="9" hidden="1"/>
    <cellStyle name="Открывавшаяся гиперссылка" xfId="597" builtinId="9" hidden="1"/>
    <cellStyle name="Открывавшаяся гиперссылка" xfId="599" builtinId="9" hidden="1"/>
    <cellStyle name="Открывавшаяся гиперссылка" xfId="601" builtinId="9" hidden="1"/>
    <cellStyle name="Открывавшаяся гиперссылка" xfId="603" builtinId="9" hidden="1"/>
    <cellStyle name="Открывавшаяся гиперссылка" xfId="605" builtinId="9" hidden="1"/>
    <cellStyle name="Открывавшаяся гиперссылка" xfId="607" builtinId="9" hidden="1"/>
    <cellStyle name="Открывавшаяся гиперссылка" xfId="609" builtinId="9" hidden="1"/>
    <cellStyle name="Открывавшаяся гиперссылка" xfId="611" builtinId="9" hidden="1"/>
    <cellStyle name="Открывавшаяся гиперссылка" xfId="613" builtinId="9" hidden="1"/>
    <cellStyle name="Открывавшаяся гиперссылка" xfId="615" builtinId="9" hidden="1"/>
    <cellStyle name="Открывавшаяся гиперссылка" xfId="617" builtinId="9" hidden="1"/>
    <cellStyle name="Открывавшаяся гиперссылка" xfId="619" builtinId="9" hidden="1"/>
    <cellStyle name="Открывавшаяся гиперссылка" xfId="621" builtinId="9" hidden="1"/>
    <cellStyle name="Открывавшаяся гиперссылка" xfId="623" builtinId="9" hidden="1"/>
    <cellStyle name="Открывавшаяся гиперссылка" xfId="625" builtinId="9" hidden="1"/>
    <cellStyle name="Открывавшаяся гиперссылка" xfId="627" builtinId="9" hidden="1"/>
    <cellStyle name="Открывавшаяся гиперссылка" xfId="629" builtinId="9" hidden="1"/>
    <cellStyle name="Открывавшаяся гиперссылка" xfId="631" builtinId="9" hidden="1"/>
    <cellStyle name="Открывавшаяся гиперссылка" xfId="633" builtinId="9" hidden="1"/>
    <cellStyle name="Открывавшаяся гиперссылка" xfId="635" builtinId="9" hidden="1"/>
    <cellStyle name="Открывавшаяся гиперссылка" xfId="637" builtinId="9" hidden="1"/>
    <cellStyle name="Открывавшаяся гиперссылка" xfId="639" builtinId="9" hidden="1"/>
    <cellStyle name="Открывавшаяся гиперссылка" xfId="641" builtinId="9" hidden="1"/>
    <cellStyle name="Открывавшаяся гиперссылка" xfId="643" builtinId="9" hidden="1"/>
    <cellStyle name="Открывавшаяся гиперссылка" xfId="645" builtinId="9" hidden="1"/>
    <cellStyle name="Открывавшаяся гиперссылка" xfId="647" builtinId="9" hidden="1"/>
    <cellStyle name="Открывавшаяся гиперссылка" xfId="649" builtinId="9" hidden="1"/>
    <cellStyle name="Открывавшаяся гиперссылка" xfId="651" builtinId="9" hidden="1"/>
    <cellStyle name="Открывавшаяся гиперссылка" xfId="653" builtinId="9" hidden="1"/>
    <cellStyle name="Открывавшаяся гиперссылка" xfId="655" builtinId="9" hidden="1"/>
    <cellStyle name="Открывавшаяся гиперссылка" xfId="657" builtinId="9" hidden="1"/>
    <cellStyle name="Открывавшаяся гиперссылка" xfId="659" builtinId="9" hidden="1"/>
    <cellStyle name="Открывавшаяся гиперссылка" xfId="661" builtinId="9" hidden="1"/>
    <cellStyle name="Открывавшаяся гиперссылка" xfId="663" builtinId="9" hidden="1"/>
    <cellStyle name="Открывавшаяся гиперссылка" xfId="665" builtinId="9" hidden="1"/>
    <cellStyle name="Открывавшаяся гиперссылка" xfId="667" builtinId="9" hidden="1"/>
    <cellStyle name="Открывавшаяся гиперссылка" xfId="669" builtinId="9" hidden="1"/>
    <cellStyle name="Открывавшаяся гиперссылка" xfId="671" builtinId="9" hidden="1"/>
    <cellStyle name="Открывавшаяся гиперссылка" xfId="673" builtinId="9" hidden="1"/>
    <cellStyle name="Открывавшаяся гиперссылка" xfId="675" builtinId="9" hidden="1"/>
    <cellStyle name="Открывавшаяся гиперссылка" xfId="677" builtinId="9" hidden="1"/>
    <cellStyle name="Открывавшаяся гиперссылка" xfId="679" builtinId="9" hidden="1"/>
    <cellStyle name="Открывавшаяся гиперссылка" xfId="681" builtinId="9" hidden="1"/>
    <cellStyle name="Открывавшаяся гиперссылка" xfId="683" builtinId="9" hidden="1"/>
    <cellStyle name="Открывавшаяся гиперссылка" xfId="685" builtinId="9" hidden="1"/>
    <cellStyle name="Открывавшаяся гиперссылка" xfId="687" builtinId="9" hidden="1"/>
    <cellStyle name="Открывавшаяся гиперссылка" xfId="689" builtinId="9" hidden="1"/>
    <cellStyle name="Открывавшаяся гиперссылка" xfId="691" builtinId="9" hidden="1"/>
    <cellStyle name="Открывавшаяся гиперссылка" xfId="693" builtinId="9" hidden="1"/>
    <cellStyle name="Открывавшаяся гиперссылка" xfId="695" builtinId="9" hidden="1"/>
    <cellStyle name="Открывавшаяся гиперссылка" xfId="697" builtinId="9" hidden="1"/>
    <cellStyle name="Открывавшаяся гиперссылка" xfId="699" builtinId="9" hidden="1"/>
    <cellStyle name="Открывавшаяся гиперссылка" xfId="701" builtinId="9" hidden="1"/>
    <cellStyle name="Открывавшаяся гиперссылка" xfId="703" builtinId="9" hidden="1"/>
    <cellStyle name="Открывавшаяся гиперссылка" xfId="705" builtinId="9" hidden="1"/>
    <cellStyle name="Открывавшаяся гиперссылка" xfId="707" builtinId="9" hidden="1"/>
    <cellStyle name="Открывавшаяся гиперссылка" xfId="709" builtinId="9" hidden="1"/>
    <cellStyle name="Открывавшаяся гиперссылка" xfId="711" builtinId="9" hidden="1"/>
    <cellStyle name="Открывавшаяся гиперссылка" xfId="713" builtinId="9" hidden="1"/>
    <cellStyle name="Открывавшаяся гиперссылка" xfId="715" builtinId="9" hidden="1"/>
    <cellStyle name="Открывавшаяся гиперссылка" xfId="717" builtinId="9" hidden="1"/>
    <cellStyle name="Открывавшаяся гиперссылка" xfId="719" builtinId="9" hidden="1"/>
    <cellStyle name="Открывавшаяся гиперссылка" xfId="721" builtinId="9" hidden="1"/>
    <cellStyle name="Открывавшаяся гиперссылка" xfId="723" builtinId="9" hidden="1"/>
    <cellStyle name="Открывавшаяся гиперссылка" xfId="725" builtinId="9" hidden="1"/>
    <cellStyle name="Открывавшаяся гиперссылка" xfId="727" builtinId="9" hidden="1"/>
    <cellStyle name="Открывавшаяся гиперссылка" xfId="729" builtinId="9" hidden="1"/>
    <cellStyle name="Открывавшаяся гиперссылка" xfId="731" builtinId="9" hidden="1"/>
    <cellStyle name="Открывавшаяся гиперссылка" xfId="733" builtinId="9" hidden="1"/>
    <cellStyle name="Открывавшаяся гиперссылка" xfId="735" builtinId="9" hidden="1"/>
    <cellStyle name="Открывавшаяся гиперссылка" xfId="737" builtinId="9" hidden="1"/>
    <cellStyle name="Открывавшаяся гиперссылка" xfId="739" builtinId="9" hidden="1"/>
    <cellStyle name="Открывавшаяся гиперссылка" xfId="741" builtinId="9" hidden="1"/>
    <cellStyle name="Открывавшаяся гиперссылка" xfId="743" builtinId="9" hidden="1"/>
    <cellStyle name="Открывавшаяся гиперссылка" xfId="745" builtinId="9" hidden="1"/>
    <cellStyle name="Открывавшаяся гиперссылка" xfId="747" builtinId="9" hidden="1"/>
    <cellStyle name="Открывавшаяся гиперссылка" xfId="749" builtinId="9" hidden="1"/>
    <cellStyle name="Открывавшаяся гиперссылка" xfId="751" builtinId="9" hidden="1"/>
    <cellStyle name="Открывавшаяся гиперссылка" xfId="753" builtinId="9" hidden="1"/>
    <cellStyle name="Открывавшаяся гиперссылка" xfId="755" builtinId="9" hidden="1"/>
    <cellStyle name="Открывавшаяся гиперссылка" xfId="757" builtinId="9" hidden="1"/>
    <cellStyle name="Открывавшаяся гиперссылка" xfId="759" builtinId="9" hidden="1"/>
    <cellStyle name="Открывавшаяся гиперссылка" xfId="761" builtinId="9" hidden="1"/>
    <cellStyle name="Открывавшаяся гиперссылка" xfId="763" builtinId="9" hidden="1"/>
    <cellStyle name="Открывавшаяся гиперссылка" xfId="765" builtinId="9" hidden="1"/>
    <cellStyle name="Открывавшаяся гиперссылка" xfId="767" builtinId="9" hidden="1"/>
    <cellStyle name="Открывавшаяся гиперссылка" xfId="769" builtinId="9" hidden="1"/>
    <cellStyle name="Открывавшаяся гиперссылка" xfId="771" builtinId="9" hidden="1"/>
    <cellStyle name="Открывавшаяся гиперссылка" xfId="773" builtinId="9" hidden="1"/>
    <cellStyle name="Открывавшаяся гиперссылка" xfId="775" builtinId="9" hidden="1"/>
    <cellStyle name="Открывавшаяся гиперссылка" xfId="777" builtinId="9" hidden="1"/>
    <cellStyle name="Открывавшаяся гиперссылка" xfId="779" builtinId="9" hidden="1"/>
    <cellStyle name="Открывавшаяся гиперссылка" xfId="781" builtinId="9" hidden="1"/>
    <cellStyle name="Открывавшаяся гиперссылка" xfId="783" builtinId="9" hidden="1"/>
    <cellStyle name="Открывавшаяся гиперссылка" xfId="785" builtinId="9" hidden="1"/>
    <cellStyle name="Открывавшаяся гиперссылка" xfId="787" builtinId="9" hidden="1"/>
    <cellStyle name="Открывавшаяся гиперссылка" xfId="789" builtinId="9" hidden="1"/>
    <cellStyle name="Открывавшаяся гиперссылка" xfId="791" builtinId="9" hidden="1"/>
    <cellStyle name="Открывавшаяся гиперссылка" xfId="793" builtinId="9" hidden="1"/>
    <cellStyle name="Открывавшаяся гиперссылка" xfId="795" builtinId="9" hidden="1"/>
    <cellStyle name="Открывавшаяся гиперссылка" xfId="797" builtinId="9" hidden="1"/>
    <cellStyle name="Открывавшаяся гиперссылка" xfId="799" builtinId="9" hidden="1"/>
    <cellStyle name="Открывавшаяся гиперссылка" xfId="801" builtinId="9" hidden="1"/>
    <cellStyle name="Открывавшаяся гиперссылка" xfId="803" builtinId="9" hidden="1"/>
    <cellStyle name="Открывавшаяся гиперссылка" xfId="805" builtinId="9" hidden="1"/>
    <cellStyle name="Открывавшаяся гиперссылка" xfId="807" builtinId="9" hidden="1"/>
    <cellStyle name="Открывавшаяся гиперссылка" xfId="809" builtinId="9" hidden="1"/>
    <cellStyle name="Открывавшаяся гиперссылка" xfId="811" builtinId="9" hidden="1"/>
    <cellStyle name="Открывавшаяся гиперссылка" xfId="813" builtinId="9" hidden="1"/>
    <cellStyle name="Открывавшаяся гиперссылка" xfId="815" builtinId="9" hidden="1"/>
    <cellStyle name="Открывавшаяся гиперссылка" xfId="817" builtinId="9" hidden="1"/>
    <cellStyle name="Открывавшаяся гиперссылка" xfId="819" builtinId="9" hidden="1"/>
    <cellStyle name="Открывавшаяся гиперссылка" xfId="821" builtinId="9" hidden="1"/>
    <cellStyle name="Открывавшаяся гиперссылка" xfId="823" builtinId="9" hidden="1"/>
    <cellStyle name="Открывавшаяся гиперссылка" xfId="825" builtinId="9" hidden="1"/>
    <cellStyle name="Открывавшаяся гиперссылка" xfId="827" builtinId="9" hidden="1"/>
    <cellStyle name="Открывавшаяся гиперссылка" xfId="829" builtinId="9" hidden="1"/>
    <cellStyle name="Открывавшаяся гиперссылка" xfId="831" builtinId="9" hidden="1"/>
    <cellStyle name="Открывавшаяся гиперссылка" xfId="833" builtinId="9" hidden="1"/>
    <cellStyle name="Открывавшаяся гиперссылка" xfId="835" builtinId="9" hidden="1"/>
    <cellStyle name="Открывавшаяся гиперссылка" xfId="837" builtinId="9" hidden="1"/>
    <cellStyle name="Открывавшаяся гиперссылка" xfId="839" builtinId="9" hidden="1"/>
    <cellStyle name="Открывавшаяся гиперссылка" xfId="841" builtinId="9" hidden="1"/>
    <cellStyle name="Открывавшаяся гиперссылка" xfId="843" builtinId="9" hidden="1"/>
    <cellStyle name="Открывавшаяся гиперссылка" xfId="845" builtinId="9" hidden="1"/>
    <cellStyle name="Открывавшаяся гиперссылка" xfId="847" builtinId="9" hidden="1"/>
    <cellStyle name="Открывавшаяся гиперссылка" xfId="849" builtinId="9" hidden="1"/>
    <cellStyle name="Открывавшаяся гиперссылка" xfId="851" builtinId="9" hidden="1"/>
    <cellStyle name="Финансовый 2" xfId="8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55;%202020%20&#1085;&#1072;%2015.10%20-&#1087;&#1088;&#1072;&#1074;&#1080;&#1083;&#1100;&#1085;&#1086;&#1077;/&#1055;&#1088;&#1080;&#1083;&#1086;&#1078;&#1077;&#1085;&#1080;&#1077;%2011%20%20&#1085;&#1072;%2016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1"/>
      <sheetName val="сопост для ЗС "/>
    </sheetNames>
    <sheetDataSet>
      <sheetData sheetId="0">
        <row r="16">
          <cell r="T16">
            <v>1405214.3</v>
          </cell>
          <cell r="U16">
            <v>849990.5</v>
          </cell>
          <cell r="W16">
            <v>2016440.6</v>
          </cell>
          <cell r="X16">
            <v>920000</v>
          </cell>
          <cell r="Z16">
            <v>1617467.1</v>
          </cell>
        </row>
        <row r="36">
          <cell r="R36">
            <v>1887058.3</v>
          </cell>
          <cell r="T36">
            <v>1305214.3</v>
          </cell>
          <cell r="U36">
            <v>849990.5</v>
          </cell>
          <cell r="X36">
            <v>920000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3"/>
  <sheetViews>
    <sheetView tabSelected="1" view="pageBreakPreview" topLeftCell="A171" zoomScale="68" zoomScaleNormal="80" zoomScaleSheetLayoutView="68" workbookViewId="0">
      <selection activeCell="A193" sqref="A1:AC193"/>
    </sheetView>
  </sheetViews>
  <sheetFormatPr defaultRowHeight="15" outlineLevelRow="1" outlineLevelCol="1" x14ac:dyDescent="0.25"/>
  <cols>
    <col min="1" max="1" width="7.28515625" style="5" customWidth="1"/>
    <col min="2" max="2" width="52.42578125" style="1" customWidth="1"/>
    <col min="3" max="3" width="9.140625" style="1" customWidth="1"/>
    <col min="4" max="4" width="12.5703125" style="1" customWidth="1"/>
    <col min="5" max="5" width="22" style="1" customWidth="1"/>
    <col min="6" max="6" width="19.140625" style="1" customWidth="1"/>
    <col min="7" max="7" width="20" style="1" customWidth="1"/>
    <col min="8" max="8" width="9.140625" style="1" customWidth="1"/>
    <col min="9" max="9" width="16.28515625" style="1" customWidth="1"/>
    <col min="10" max="10" width="18.5703125" style="1" customWidth="1"/>
    <col min="11" max="11" width="10" style="1" customWidth="1"/>
    <col min="12" max="12" width="18" style="1" customWidth="1"/>
    <col min="13" max="13" width="25.28515625" style="1" customWidth="1"/>
    <col min="14" max="14" width="17.42578125" style="1" customWidth="1"/>
    <col min="15" max="15" width="15.5703125" style="1" hidden="1" customWidth="1" outlineLevel="1"/>
    <col min="16" max="16" width="20.42578125" style="1" hidden="1" customWidth="1" outlineLevel="1"/>
    <col min="17" max="17" width="21.42578125" style="1" customWidth="1" collapsed="1"/>
    <col min="18" max="18" width="21.85546875" style="1" hidden="1" customWidth="1" outlineLevel="1"/>
    <col min="19" max="19" width="17.85546875" style="37" hidden="1" customWidth="1" outlineLevel="1"/>
    <col min="20" max="20" width="20.42578125" style="37" customWidth="1" collapsed="1"/>
    <col min="21" max="21" width="14.85546875" style="37" hidden="1" customWidth="1" outlineLevel="1"/>
    <col min="22" max="22" width="21" style="37" hidden="1" customWidth="1" outlineLevel="1"/>
    <col min="23" max="23" width="19.28515625" style="37" customWidth="1" collapsed="1"/>
    <col min="24" max="24" width="17.7109375" style="37" hidden="1" customWidth="1"/>
    <col min="25" max="25" width="21.28515625" style="46" hidden="1" customWidth="1"/>
    <col min="26" max="26" width="20" style="37" customWidth="1"/>
    <col min="27" max="29" width="19.85546875" style="1" customWidth="1"/>
    <col min="30" max="30" width="12.85546875" style="1" customWidth="1"/>
    <col min="31" max="31" width="15.28515625" style="5" customWidth="1"/>
    <col min="32" max="32" width="9.140625" style="5"/>
    <col min="33" max="33" width="17.28515625" style="5" customWidth="1"/>
    <col min="34" max="16384" width="9.140625" style="5"/>
  </cols>
  <sheetData>
    <row r="1" spans="2:31" ht="18.75" x14ac:dyDescent="0.25">
      <c r="S1" s="12"/>
      <c r="T1" s="12" t="s">
        <v>74</v>
      </c>
      <c r="U1" s="1"/>
      <c r="V1" s="1"/>
      <c r="W1" s="1"/>
      <c r="X1" s="1"/>
      <c r="Y1" s="1"/>
      <c r="Z1" s="1"/>
    </row>
    <row r="2" spans="2:31" ht="18.75" x14ac:dyDescent="0.25">
      <c r="S2" s="12"/>
      <c r="T2" s="12" t="s">
        <v>56</v>
      </c>
      <c r="U2" s="1"/>
      <c r="V2" s="1"/>
      <c r="W2" s="1"/>
      <c r="X2" s="1"/>
      <c r="Y2" s="1"/>
      <c r="Z2" s="1"/>
    </row>
    <row r="3" spans="2:31" ht="18.75" x14ac:dyDescent="0.25">
      <c r="S3" s="12"/>
      <c r="T3" s="12" t="s">
        <v>57</v>
      </c>
      <c r="U3" s="1"/>
      <c r="V3" s="1"/>
      <c r="W3" s="1"/>
      <c r="X3" s="1"/>
      <c r="Y3" s="1"/>
      <c r="Z3" s="1"/>
    </row>
    <row r="4" spans="2:31" ht="18.75" x14ac:dyDescent="0.25">
      <c r="S4" s="12"/>
      <c r="T4" s="12" t="s">
        <v>60</v>
      </c>
      <c r="U4" s="1"/>
      <c r="V4" s="1"/>
      <c r="W4" s="1"/>
      <c r="X4" s="1"/>
      <c r="Y4" s="1"/>
      <c r="Z4" s="1"/>
    </row>
    <row r="5" spans="2:31" ht="18.75" x14ac:dyDescent="0.25">
      <c r="R5" s="12"/>
      <c r="S5" s="12"/>
      <c r="T5" s="12"/>
      <c r="U5" s="1"/>
      <c r="V5" s="1"/>
      <c r="W5" s="1"/>
      <c r="X5" s="1"/>
      <c r="Y5" s="1"/>
      <c r="Z5" s="1"/>
    </row>
    <row r="6" spans="2:31" ht="33.75" customHeight="1" x14ac:dyDescent="0.25">
      <c r="C6" s="6"/>
      <c r="D6" s="6"/>
      <c r="E6" s="6"/>
      <c r="F6" s="6"/>
      <c r="G6" s="6"/>
      <c r="H6" s="6"/>
      <c r="I6" s="6"/>
      <c r="K6" s="6"/>
      <c r="L6" s="6"/>
      <c r="R6" s="58" t="s">
        <v>75</v>
      </c>
      <c r="S6" s="58"/>
      <c r="T6" s="58"/>
      <c r="U6" s="58"/>
      <c r="V6" s="58"/>
      <c r="W6" s="58"/>
      <c r="X6" s="58"/>
      <c r="Y6" s="58"/>
      <c r="Z6" s="58"/>
      <c r="AA6" s="58"/>
      <c r="AB6" s="58"/>
      <c r="AC6" s="53"/>
      <c r="AD6" s="32"/>
    </row>
    <row r="7" spans="2:31" ht="36.75" customHeight="1" x14ac:dyDescent="0.25">
      <c r="B7" s="55"/>
      <c r="C7" s="55"/>
      <c r="D7" s="55"/>
      <c r="E7" s="55"/>
      <c r="F7" s="55"/>
      <c r="G7" s="55"/>
      <c r="H7" s="55"/>
      <c r="I7" s="55"/>
      <c r="K7" s="55"/>
      <c r="L7" s="55"/>
      <c r="R7" s="59" t="s">
        <v>35</v>
      </c>
      <c r="S7" s="59"/>
      <c r="T7" s="59"/>
      <c r="U7" s="59"/>
      <c r="V7" s="59"/>
      <c r="W7" s="59"/>
      <c r="X7" s="59"/>
      <c r="Y7" s="59"/>
      <c r="Z7" s="59"/>
      <c r="AA7" s="59"/>
      <c r="AB7" s="59"/>
      <c r="AC7" s="54"/>
      <c r="AD7" s="33"/>
    </row>
    <row r="8" spans="2:31" ht="38.25" customHeight="1" x14ac:dyDescent="0.25">
      <c r="R8" s="59" t="s">
        <v>36</v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54"/>
      <c r="AD8" s="33"/>
    </row>
    <row r="9" spans="2:31" ht="15.75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  <c r="N9" s="60"/>
      <c r="O9" s="60"/>
      <c r="P9" s="55"/>
      <c r="Q9" s="5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2:31" ht="94.5" customHeight="1" x14ac:dyDescent="0.25">
      <c r="B10" s="61" t="s">
        <v>61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56"/>
      <c r="AD10" s="34"/>
    </row>
    <row r="11" spans="2:31" ht="18.75" x14ac:dyDescent="0.25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4"/>
      <c r="N11" s="4"/>
      <c r="O11" s="4"/>
      <c r="P11" s="13"/>
      <c r="Q11" s="13"/>
      <c r="R11" s="13"/>
      <c r="S11" s="4"/>
      <c r="T11" s="13"/>
      <c r="U11" s="4"/>
      <c r="V11" s="4"/>
      <c r="W11" s="4"/>
      <c r="X11" s="13"/>
      <c r="Y11" s="13"/>
      <c r="Z11" s="13"/>
      <c r="AA11" s="13"/>
      <c r="AB11" s="13"/>
      <c r="AC11" s="13"/>
      <c r="AD11" s="13"/>
    </row>
    <row r="12" spans="2:31" ht="18.75" customHeight="1" x14ac:dyDescent="0.25">
      <c r="B12" s="62" t="s">
        <v>10</v>
      </c>
      <c r="C12" s="64" t="s">
        <v>0</v>
      </c>
      <c r="D12" s="64" t="s">
        <v>43</v>
      </c>
      <c r="E12" s="64" t="s">
        <v>1</v>
      </c>
      <c r="F12" s="64" t="s">
        <v>9</v>
      </c>
      <c r="G12" s="62" t="s">
        <v>2</v>
      </c>
      <c r="H12" s="64" t="s">
        <v>3</v>
      </c>
      <c r="I12" s="62" t="s">
        <v>17</v>
      </c>
      <c r="J12" s="62" t="s">
        <v>18</v>
      </c>
      <c r="K12" s="64" t="s">
        <v>19</v>
      </c>
      <c r="L12" s="64" t="s">
        <v>48</v>
      </c>
      <c r="M12" s="65" t="s">
        <v>44</v>
      </c>
      <c r="N12" s="65" t="s">
        <v>4</v>
      </c>
      <c r="O12" s="64" t="s">
        <v>37</v>
      </c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35"/>
      <c r="AD12" s="35"/>
    </row>
    <row r="13" spans="2:31" ht="90" customHeight="1" x14ac:dyDescent="0.2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6"/>
      <c r="N13" s="67"/>
      <c r="O13" s="57" t="s">
        <v>63</v>
      </c>
      <c r="P13" s="57" t="s">
        <v>64</v>
      </c>
      <c r="Q13" s="57" t="s">
        <v>15</v>
      </c>
      <c r="R13" s="57" t="s">
        <v>65</v>
      </c>
      <c r="S13" s="57" t="s">
        <v>64</v>
      </c>
      <c r="T13" s="57" t="s">
        <v>16</v>
      </c>
      <c r="U13" s="57" t="s">
        <v>67</v>
      </c>
      <c r="V13" s="57" t="s">
        <v>64</v>
      </c>
      <c r="W13" s="57" t="s">
        <v>66</v>
      </c>
      <c r="X13" s="57" t="s">
        <v>126</v>
      </c>
      <c r="Y13" s="57" t="s">
        <v>64</v>
      </c>
      <c r="Z13" s="57" t="s">
        <v>127</v>
      </c>
      <c r="AA13" s="57" t="s">
        <v>33</v>
      </c>
      <c r="AB13" s="57" t="s">
        <v>34</v>
      </c>
      <c r="AC13" s="31"/>
      <c r="AD13" s="31"/>
    </row>
    <row r="14" spans="2:31" ht="15.75" customHeight="1" x14ac:dyDescent="0.25">
      <c r="B14" s="57">
        <v>1</v>
      </c>
      <c r="C14" s="57">
        <v>2</v>
      </c>
      <c r="D14" s="57">
        <v>3</v>
      </c>
      <c r="E14" s="57">
        <v>4</v>
      </c>
      <c r="F14" s="57">
        <v>5</v>
      </c>
      <c r="G14" s="57">
        <v>6</v>
      </c>
      <c r="H14" s="57">
        <v>7</v>
      </c>
      <c r="I14" s="57">
        <v>8</v>
      </c>
      <c r="J14" s="57">
        <v>9</v>
      </c>
      <c r="K14" s="57">
        <v>10</v>
      </c>
      <c r="L14" s="57">
        <v>11</v>
      </c>
      <c r="M14" s="57">
        <v>12</v>
      </c>
      <c r="N14" s="57">
        <v>13</v>
      </c>
      <c r="O14" s="57"/>
      <c r="P14" s="57"/>
      <c r="Q14" s="57">
        <v>14</v>
      </c>
      <c r="R14" s="57"/>
      <c r="S14" s="57"/>
      <c r="T14" s="57">
        <v>15</v>
      </c>
      <c r="U14" s="57"/>
      <c r="V14" s="57"/>
      <c r="W14" s="57">
        <v>16</v>
      </c>
      <c r="X14" s="57">
        <v>17</v>
      </c>
      <c r="Y14" s="57"/>
      <c r="Z14" s="57">
        <v>17</v>
      </c>
      <c r="AA14" s="57">
        <v>18</v>
      </c>
      <c r="AB14" s="57">
        <v>19</v>
      </c>
      <c r="AC14" s="31"/>
      <c r="AD14" s="31"/>
    </row>
    <row r="15" spans="2:31" ht="15.75" customHeight="1" x14ac:dyDescent="0.25">
      <c r="B15" s="68" t="s">
        <v>30</v>
      </c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77" t="s">
        <v>58</v>
      </c>
      <c r="N15" s="10" t="s">
        <v>5</v>
      </c>
      <c r="O15" s="8">
        <f>SUM(O16:O19)</f>
        <v>1505073</v>
      </c>
      <c r="P15" s="8">
        <f t="shared" ref="P15" si="0">SUM(P16:P19)</f>
        <v>-38800</v>
      </c>
      <c r="Q15" s="8">
        <f>SUM(Q16:Q19)</f>
        <v>1505073</v>
      </c>
      <c r="R15" s="8">
        <f t="shared" ref="R15:AB15" si="1">SUM(R16:R19)</f>
        <v>2092058.3</v>
      </c>
      <c r="S15" s="8">
        <f t="shared" si="1"/>
        <v>-686844</v>
      </c>
      <c r="T15" s="8">
        <f t="shared" si="1"/>
        <v>1405214.3</v>
      </c>
      <c r="U15" s="8">
        <f t="shared" si="1"/>
        <v>849990.5</v>
      </c>
      <c r="V15" s="8">
        <f t="shared" si="1"/>
        <v>1166450.1000000001</v>
      </c>
      <c r="W15" s="8">
        <f t="shared" si="1"/>
        <v>2016440.6</v>
      </c>
      <c r="X15" s="8">
        <f t="shared" si="1"/>
        <v>920000</v>
      </c>
      <c r="Y15" s="8">
        <f t="shared" ref="Y15:Z15" si="2">SUM(Y16:Y19)</f>
        <v>697467.10000000009</v>
      </c>
      <c r="Z15" s="8">
        <f t="shared" si="2"/>
        <v>1617467.1</v>
      </c>
      <c r="AA15" s="8">
        <f t="shared" si="1"/>
        <v>920000</v>
      </c>
      <c r="AB15" s="8">
        <f t="shared" si="1"/>
        <v>920000</v>
      </c>
      <c r="AC15" s="36"/>
      <c r="AD15" s="36"/>
    </row>
    <row r="16" spans="2:31" ht="15.75" customHeight="1" x14ac:dyDescent="0.25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3"/>
      <c r="M16" s="77"/>
      <c r="N16" s="10" t="s">
        <v>38</v>
      </c>
      <c r="O16" s="8">
        <f t="shared" ref="O16:AB16" si="3">O36+O21+O151+O161</f>
        <v>1505073</v>
      </c>
      <c r="P16" s="8">
        <f t="shared" si="3"/>
        <v>-38800</v>
      </c>
      <c r="Q16" s="8">
        <f t="shared" si="3"/>
        <v>1505073</v>
      </c>
      <c r="R16" s="8">
        <f t="shared" si="3"/>
        <v>2092058.3</v>
      </c>
      <c r="S16" s="8">
        <f t="shared" si="3"/>
        <v>-686844</v>
      </c>
      <c r="T16" s="8">
        <f>T36+T21+T151+T161</f>
        <v>1405214.3</v>
      </c>
      <c r="U16" s="8">
        <f t="shared" si="3"/>
        <v>849990.5</v>
      </c>
      <c r="V16" s="8">
        <f>V36+V21+V151+V161</f>
        <v>1166450.1000000001</v>
      </c>
      <c r="W16" s="8">
        <f>W36+W21+W151+W161</f>
        <v>2016440.6</v>
      </c>
      <c r="X16" s="8">
        <f t="shared" si="3"/>
        <v>920000</v>
      </c>
      <c r="Y16" s="8">
        <f t="shared" ref="Y16" si="4">Y36+Y21+Y151+Y161</f>
        <v>697467.10000000009</v>
      </c>
      <c r="Z16" s="8">
        <f>Z36+Z21+Z151+Z161</f>
        <v>1617467.1</v>
      </c>
      <c r="AA16" s="8">
        <f t="shared" si="3"/>
        <v>920000</v>
      </c>
      <c r="AB16" s="8">
        <f t="shared" si="3"/>
        <v>920000</v>
      </c>
      <c r="AC16" s="36"/>
      <c r="AD16" s="36"/>
      <c r="AE16" s="23"/>
    </row>
    <row r="17" spans="1:30" ht="15.75" customHeight="1" x14ac:dyDescent="0.25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77"/>
      <c r="N17" s="10" t="s">
        <v>39</v>
      </c>
      <c r="O17" s="8">
        <f>O37+O22+O152+O162</f>
        <v>0</v>
      </c>
      <c r="P17" s="8">
        <f>P37+P22+P152+P162</f>
        <v>0</v>
      </c>
      <c r="Q17" s="8">
        <f>Q37+Q22+Q152+Q162</f>
        <v>0</v>
      </c>
      <c r="R17" s="8">
        <f>R37+R22+R152</f>
        <v>0</v>
      </c>
      <c r="S17" s="8">
        <f>S37+S22+S152+S162</f>
        <v>0</v>
      </c>
      <c r="T17" s="8">
        <f>T37+T22+T152+T162</f>
        <v>0</v>
      </c>
      <c r="U17" s="8">
        <f>U37+U22+U152</f>
        <v>0</v>
      </c>
      <c r="V17" s="8">
        <f>V37+V22+V152+V162</f>
        <v>0</v>
      </c>
      <c r="W17" s="8">
        <f>W37+W22+W152+W162</f>
        <v>0</v>
      </c>
      <c r="X17" s="8">
        <f>X37+X22+X152</f>
        <v>0</v>
      </c>
      <c r="Y17" s="8">
        <f>Y37+Y22+Y152+Y162</f>
        <v>0</v>
      </c>
      <c r="Z17" s="8">
        <f>Z37+Z22+Z152+Z162</f>
        <v>0</v>
      </c>
      <c r="AA17" s="8">
        <f>AA37+AA22+AA152</f>
        <v>0</v>
      </c>
      <c r="AB17" s="8">
        <f>AB37+AB22+AB152</f>
        <v>0</v>
      </c>
      <c r="AC17" s="36"/>
      <c r="AD17" s="36"/>
    </row>
    <row r="18" spans="1:30" ht="15.75" customHeight="1" x14ac:dyDescent="0.25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77"/>
      <c r="N18" s="10" t="s">
        <v>40</v>
      </c>
      <c r="O18" s="8">
        <f t="shared" ref="O18:AB19" si="5">O38</f>
        <v>0</v>
      </c>
      <c r="P18" s="8">
        <f t="shared" si="5"/>
        <v>0</v>
      </c>
      <c r="Q18" s="8">
        <f t="shared" si="5"/>
        <v>0</v>
      </c>
      <c r="R18" s="8">
        <f t="shared" si="5"/>
        <v>0</v>
      </c>
      <c r="S18" s="8">
        <f t="shared" si="5"/>
        <v>0</v>
      </c>
      <c r="T18" s="8">
        <f t="shared" si="5"/>
        <v>0</v>
      </c>
      <c r="U18" s="8">
        <f t="shared" si="5"/>
        <v>0</v>
      </c>
      <c r="V18" s="8">
        <f t="shared" si="5"/>
        <v>0</v>
      </c>
      <c r="W18" s="8">
        <f t="shared" si="5"/>
        <v>0</v>
      </c>
      <c r="X18" s="8">
        <f t="shared" si="5"/>
        <v>0</v>
      </c>
      <c r="Y18" s="8">
        <f t="shared" ref="Y18:Z18" si="6">Y38</f>
        <v>0</v>
      </c>
      <c r="Z18" s="8">
        <f t="shared" si="6"/>
        <v>0</v>
      </c>
      <c r="AA18" s="8">
        <f t="shared" si="5"/>
        <v>0</v>
      </c>
      <c r="AB18" s="8">
        <f t="shared" si="5"/>
        <v>0</v>
      </c>
      <c r="AC18" s="36"/>
      <c r="AD18" s="36"/>
    </row>
    <row r="19" spans="1:30" ht="21" customHeight="1" x14ac:dyDescent="0.25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6"/>
      <c r="M19" s="77"/>
      <c r="N19" s="10" t="s">
        <v>41</v>
      </c>
      <c r="O19" s="8">
        <f t="shared" si="5"/>
        <v>0</v>
      </c>
      <c r="P19" s="8">
        <f t="shared" si="5"/>
        <v>0</v>
      </c>
      <c r="Q19" s="8">
        <f t="shared" si="5"/>
        <v>0</v>
      </c>
      <c r="R19" s="8">
        <f t="shared" si="5"/>
        <v>0</v>
      </c>
      <c r="S19" s="8">
        <f t="shared" si="5"/>
        <v>0</v>
      </c>
      <c r="T19" s="8">
        <f t="shared" si="5"/>
        <v>0</v>
      </c>
      <c r="U19" s="8">
        <f t="shared" si="5"/>
        <v>0</v>
      </c>
      <c r="V19" s="8">
        <f t="shared" si="5"/>
        <v>0</v>
      </c>
      <c r="W19" s="8">
        <f t="shared" si="5"/>
        <v>0</v>
      </c>
      <c r="X19" s="8">
        <f t="shared" si="5"/>
        <v>0</v>
      </c>
      <c r="Y19" s="8">
        <f t="shared" ref="Y19:Z19" si="7">Y39</f>
        <v>0</v>
      </c>
      <c r="Z19" s="8">
        <f t="shared" si="7"/>
        <v>0</v>
      </c>
      <c r="AA19" s="8">
        <f t="shared" si="5"/>
        <v>0</v>
      </c>
      <c r="AB19" s="8">
        <f t="shared" si="5"/>
        <v>0</v>
      </c>
      <c r="AC19" s="36"/>
      <c r="AD19" s="36"/>
    </row>
    <row r="20" spans="1:30" s="44" customFormat="1" ht="15.75" customHeight="1" x14ac:dyDescent="0.25">
      <c r="A20" s="5"/>
      <c r="B20" s="68" t="s">
        <v>108</v>
      </c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77" t="s">
        <v>58</v>
      </c>
      <c r="N20" s="10" t="s">
        <v>5</v>
      </c>
      <c r="O20" s="8">
        <f>SUM(O21:O24)</f>
        <v>116415.7</v>
      </c>
      <c r="P20" s="8">
        <f>SUM(P21:P24)</f>
        <v>0</v>
      </c>
      <c r="Q20" s="8">
        <f>SUM(Q21:Q24)</f>
        <v>116415.7</v>
      </c>
      <c r="R20" s="8">
        <f t="shared" ref="R20:AB20" si="8">SUM(R21:R24)</f>
        <v>75000</v>
      </c>
      <c r="S20" s="8">
        <f t="shared" si="8"/>
        <v>0</v>
      </c>
      <c r="T20" s="8">
        <f t="shared" si="8"/>
        <v>75000</v>
      </c>
      <c r="U20" s="8">
        <f t="shared" si="8"/>
        <v>0</v>
      </c>
      <c r="V20" s="8">
        <f t="shared" si="8"/>
        <v>0</v>
      </c>
      <c r="W20" s="8">
        <f t="shared" si="8"/>
        <v>0</v>
      </c>
      <c r="X20" s="8">
        <f t="shared" si="8"/>
        <v>0</v>
      </c>
      <c r="Y20" s="8">
        <f t="shared" ref="Y20:Z20" si="9">SUM(Y21:Y24)</f>
        <v>0</v>
      </c>
      <c r="Z20" s="8">
        <f t="shared" si="9"/>
        <v>0</v>
      </c>
      <c r="AA20" s="8">
        <f t="shared" si="8"/>
        <v>0</v>
      </c>
      <c r="AB20" s="8">
        <f t="shared" si="8"/>
        <v>0</v>
      </c>
      <c r="AC20" s="36"/>
      <c r="AD20" s="45"/>
    </row>
    <row r="21" spans="1:30" s="44" customFormat="1" ht="15.75" x14ac:dyDescent="0.25">
      <c r="A21" s="5"/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77"/>
      <c r="N21" s="10" t="s">
        <v>38</v>
      </c>
      <c r="O21" s="8">
        <f>O26+O31</f>
        <v>116415.7</v>
      </c>
      <c r="P21" s="8">
        <f>P26+P31</f>
        <v>0</v>
      </c>
      <c r="Q21" s="8">
        <f>Q26+Q31</f>
        <v>116415.7</v>
      </c>
      <c r="R21" s="8">
        <f t="shared" ref="R21:S21" si="10">R26+R31</f>
        <v>75000</v>
      </c>
      <c r="S21" s="8">
        <f t="shared" si="10"/>
        <v>0</v>
      </c>
      <c r="T21" s="8">
        <f>T26+T31</f>
        <v>75000</v>
      </c>
      <c r="U21" s="8">
        <f t="shared" ref="U21:AB24" si="11">U26</f>
        <v>0</v>
      </c>
      <c r="V21" s="8">
        <f t="shared" si="11"/>
        <v>0</v>
      </c>
      <c r="W21" s="8">
        <f t="shared" si="11"/>
        <v>0</v>
      </c>
      <c r="X21" s="8">
        <f t="shared" si="11"/>
        <v>0</v>
      </c>
      <c r="Y21" s="8">
        <f t="shared" ref="Y21:Z21" si="12">Y26</f>
        <v>0</v>
      </c>
      <c r="Z21" s="8">
        <f t="shared" si="12"/>
        <v>0</v>
      </c>
      <c r="AA21" s="8">
        <f t="shared" si="11"/>
        <v>0</v>
      </c>
      <c r="AB21" s="8">
        <f t="shared" si="11"/>
        <v>0</v>
      </c>
      <c r="AC21" s="36"/>
      <c r="AD21" s="45"/>
    </row>
    <row r="22" spans="1:30" s="44" customFormat="1" ht="15.75" x14ac:dyDescent="0.25">
      <c r="A22" s="5"/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3"/>
      <c r="M22" s="77"/>
      <c r="N22" s="10" t="s">
        <v>39</v>
      </c>
      <c r="O22" s="8">
        <f t="shared" ref="O22:T24" si="13">O27</f>
        <v>0</v>
      </c>
      <c r="P22" s="8">
        <f t="shared" si="13"/>
        <v>0</v>
      </c>
      <c r="Q22" s="8">
        <f t="shared" si="13"/>
        <v>0</v>
      </c>
      <c r="R22" s="8">
        <f t="shared" si="13"/>
        <v>0</v>
      </c>
      <c r="S22" s="8">
        <f t="shared" si="13"/>
        <v>0</v>
      </c>
      <c r="T22" s="8">
        <f t="shared" si="13"/>
        <v>0</v>
      </c>
      <c r="U22" s="8">
        <f t="shared" si="11"/>
        <v>0</v>
      </c>
      <c r="V22" s="8">
        <f t="shared" si="11"/>
        <v>0</v>
      </c>
      <c r="W22" s="8">
        <f t="shared" si="11"/>
        <v>0</v>
      </c>
      <c r="X22" s="8">
        <f t="shared" si="11"/>
        <v>0</v>
      </c>
      <c r="Y22" s="8">
        <f t="shared" ref="Y22:Z22" si="14">Y27</f>
        <v>0</v>
      </c>
      <c r="Z22" s="8">
        <f t="shared" si="14"/>
        <v>0</v>
      </c>
      <c r="AA22" s="8">
        <f t="shared" si="11"/>
        <v>0</v>
      </c>
      <c r="AB22" s="8">
        <f t="shared" si="11"/>
        <v>0</v>
      </c>
      <c r="AC22" s="36"/>
      <c r="AD22" s="45"/>
    </row>
    <row r="23" spans="1:30" s="44" customFormat="1" ht="15.75" x14ac:dyDescent="0.25">
      <c r="A23" s="5"/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3"/>
      <c r="M23" s="77"/>
      <c r="N23" s="10" t="s">
        <v>40</v>
      </c>
      <c r="O23" s="8">
        <f t="shared" si="13"/>
        <v>0</v>
      </c>
      <c r="P23" s="8">
        <f t="shared" si="13"/>
        <v>0</v>
      </c>
      <c r="Q23" s="8">
        <f t="shared" si="13"/>
        <v>0</v>
      </c>
      <c r="R23" s="8">
        <f t="shared" si="13"/>
        <v>0</v>
      </c>
      <c r="S23" s="8">
        <f t="shared" si="13"/>
        <v>0</v>
      </c>
      <c r="T23" s="8">
        <f t="shared" si="13"/>
        <v>0</v>
      </c>
      <c r="U23" s="8">
        <f t="shared" si="11"/>
        <v>0</v>
      </c>
      <c r="V23" s="8">
        <f t="shared" si="11"/>
        <v>0</v>
      </c>
      <c r="W23" s="8">
        <f t="shared" si="11"/>
        <v>0</v>
      </c>
      <c r="X23" s="8">
        <f t="shared" si="11"/>
        <v>0</v>
      </c>
      <c r="Y23" s="8">
        <f t="shared" ref="Y23:Z23" si="15">Y28</f>
        <v>0</v>
      </c>
      <c r="Z23" s="8">
        <f t="shared" si="15"/>
        <v>0</v>
      </c>
      <c r="AA23" s="8">
        <f t="shared" si="11"/>
        <v>0</v>
      </c>
      <c r="AB23" s="8">
        <f t="shared" si="11"/>
        <v>0</v>
      </c>
      <c r="AC23" s="36"/>
      <c r="AD23" s="45"/>
    </row>
    <row r="24" spans="1:30" s="44" customFormat="1" ht="25.5" customHeight="1" x14ac:dyDescent="0.25">
      <c r="A24" s="5"/>
      <c r="B24" s="74"/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77"/>
      <c r="N24" s="10" t="s">
        <v>41</v>
      </c>
      <c r="O24" s="8">
        <f t="shared" si="13"/>
        <v>0</v>
      </c>
      <c r="P24" s="8">
        <f>P29</f>
        <v>0</v>
      </c>
      <c r="Q24" s="8">
        <f>Q29</f>
        <v>0</v>
      </c>
      <c r="R24" s="8">
        <f t="shared" si="13"/>
        <v>0</v>
      </c>
      <c r="S24" s="8">
        <f>S29</f>
        <v>0</v>
      </c>
      <c r="T24" s="8">
        <f>T29</f>
        <v>0</v>
      </c>
      <c r="U24" s="8">
        <f t="shared" si="11"/>
        <v>0</v>
      </c>
      <c r="V24" s="8">
        <f>V29</f>
        <v>0</v>
      </c>
      <c r="W24" s="8">
        <f>W29</f>
        <v>0</v>
      </c>
      <c r="X24" s="8">
        <f t="shared" si="11"/>
        <v>0</v>
      </c>
      <c r="Y24" s="8">
        <f>Y29</f>
        <v>0</v>
      </c>
      <c r="Z24" s="8">
        <f>Z29</f>
        <v>0</v>
      </c>
      <c r="AA24" s="8">
        <f t="shared" si="11"/>
        <v>0</v>
      </c>
      <c r="AB24" s="8">
        <f t="shared" si="11"/>
        <v>0</v>
      </c>
      <c r="AC24" s="36"/>
      <c r="AD24" s="45"/>
    </row>
    <row r="25" spans="1:30" s="44" customFormat="1" ht="15.75" hidden="1" customHeight="1" x14ac:dyDescent="0.25">
      <c r="A25" s="5"/>
      <c r="B25" s="88" t="s">
        <v>25</v>
      </c>
      <c r="C25" s="78">
        <v>2017</v>
      </c>
      <c r="D25" s="78">
        <v>2019</v>
      </c>
      <c r="E25" s="78" t="s">
        <v>7</v>
      </c>
      <c r="F25" s="78" t="s">
        <v>7</v>
      </c>
      <c r="G25" s="78" t="s">
        <v>49</v>
      </c>
      <c r="H25" s="78" t="s">
        <v>6</v>
      </c>
      <c r="I25" s="81" t="s">
        <v>7</v>
      </c>
      <c r="J25" s="81" t="s">
        <v>7</v>
      </c>
      <c r="K25" s="82" t="s">
        <v>7</v>
      </c>
      <c r="L25" s="82" t="s">
        <v>54</v>
      </c>
      <c r="M25" s="87" t="s">
        <v>58</v>
      </c>
      <c r="N25" s="11" t="s">
        <v>5</v>
      </c>
      <c r="O25" s="9">
        <v>111415.7</v>
      </c>
      <c r="P25" s="9">
        <f t="shared" ref="P25:AB25" si="16">SUM(P26:P29)</f>
        <v>0</v>
      </c>
      <c r="Q25" s="9">
        <f>SUM(Q26:Q29)</f>
        <v>111415.7</v>
      </c>
      <c r="R25" s="9">
        <f t="shared" si="16"/>
        <v>0</v>
      </c>
      <c r="S25" s="9">
        <v>0</v>
      </c>
      <c r="T25" s="9">
        <f>R25+S25</f>
        <v>0</v>
      </c>
      <c r="U25" s="9">
        <f t="shared" si="16"/>
        <v>0</v>
      </c>
      <c r="V25" s="9">
        <f t="shared" si="16"/>
        <v>0</v>
      </c>
      <c r="W25" s="9">
        <f t="shared" si="16"/>
        <v>0</v>
      </c>
      <c r="X25" s="9">
        <f t="shared" si="16"/>
        <v>0</v>
      </c>
      <c r="Y25" s="9">
        <f t="shared" ref="Y25:Z25" si="17">SUM(Y26:Y29)</f>
        <v>0</v>
      </c>
      <c r="Z25" s="9">
        <f t="shared" si="17"/>
        <v>0</v>
      </c>
      <c r="AA25" s="9">
        <f t="shared" si="16"/>
        <v>0</v>
      </c>
      <c r="AB25" s="9">
        <f t="shared" si="16"/>
        <v>0</v>
      </c>
      <c r="AC25" s="28"/>
      <c r="AD25" s="40"/>
    </row>
    <row r="26" spans="1:30" s="44" customFormat="1" ht="15.75" hidden="1" x14ac:dyDescent="0.25">
      <c r="A26" s="5"/>
      <c r="B26" s="89"/>
      <c r="C26" s="79"/>
      <c r="D26" s="79"/>
      <c r="E26" s="79"/>
      <c r="F26" s="79"/>
      <c r="G26" s="79"/>
      <c r="H26" s="79"/>
      <c r="I26" s="79"/>
      <c r="J26" s="79"/>
      <c r="K26" s="83"/>
      <c r="L26" s="85"/>
      <c r="M26" s="87"/>
      <c r="N26" s="11" t="s">
        <v>38</v>
      </c>
      <c r="O26" s="9">
        <v>111415.7</v>
      </c>
      <c r="P26" s="9">
        <v>0</v>
      </c>
      <c r="Q26" s="9">
        <f>O26+P26</f>
        <v>111415.7</v>
      </c>
      <c r="R26" s="9">
        <v>0</v>
      </c>
      <c r="S26" s="9"/>
      <c r="T26" s="9">
        <f>R26+S26</f>
        <v>0</v>
      </c>
      <c r="U26" s="9">
        <v>0</v>
      </c>
      <c r="V26" s="9"/>
      <c r="W26" s="9">
        <f>U26+V26</f>
        <v>0</v>
      </c>
      <c r="X26" s="9">
        <v>0</v>
      </c>
      <c r="Y26" s="9"/>
      <c r="Z26" s="9">
        <f>X26+Y26</f>
        <v>0</v>
      </c>
      <c r="AA26" s="9">
        <v>0</v>
      </c>
      <c r="AB26" s="9">
        <v>0</v>
      </c>
      <c r="AC26" s="28"/>
      <c r="AD26" s="40"/>
    </row>
    <row r="27" spans="1:30" s="44" customFormat="1" ht="15.75" hidden="1" x14ac:dyDescent="0.25">
      <c r="A27" s="5"/>
      <c r="B27" s="89"/>
      <c r="C27" s="79"/>
      <c r="D27" s="79"/>
      <c r="E27" s="79"/>
      <c r="F27" s="79"/>
      <c r="G27" s="79"/>
      <c r="H27" s="79"/>
      <c r="I27" s="79"/>
      <c r="J27" s="79"/>
      <c r="K27" s="83"/>
      <c r="L27" s="85"/>
      <c r="M27" s="87"/>
      <c r="N27" s="11" t="s">
        <v>42</v>
      </c>
      <c r="O27" s="9">
        <v>0</v>
      </c>
      <c r="P27" s="9"/>
      <c r="Q27" s="9">
        <f>O27+P27</f>
        <v>0</v>
      </c>
      <c r="R27" s="9">
        <v>0</v>
      </c>
      <c r="S27" s="9"/>
      <c r="T27" s="9">
        <f t="shared" ref="T27:T29" si="18">R27+S27</f>
        <v>0</v>
      </c>
      <c r="U27" s="9">
        <v>0</v>
      </c>
      <c r="V27" s="9"/>
      <c r="W27" s="9">
        <f t="shared" ref="W27:W29" si="19">U27+V27</f>
        <v>0</v>
      </c>
      <c r="X27" s="9">
        <v>0</v>
      </c>
      <c r="Y27" s="9"/>
      <c r="Z27" s="9">
        <f t="shared" ref="Z27:Z29" si="20">X27+Y27</f>
        <v>0</v>
      </c>
      <c r="AA27" s="9">
        <v>0</v>
      </c>
      <c r="AB27" s="9">
        <v>0</v>
      </c>
      <c r="AC27" s="28"/>
      <c r="AD27" s="40"/>
    </row>
    <row r="28" spans="1:30" s="44" customFormat="1" ht="15.75" hidden="1" x14ac:dyDescent="0.25">
      <c r="A28" s="5"/>
      <c r="B28" s="89"/>
      <c r="C28" s="79"/>
      <c r="D28" s="79"/>
      <c r="E28" s="79"/>
      <c r="F28" s="79"/>
      <c r="G28" s="79"/>
      <c r="H28" s="79"/>
      <c r="I28" s="79"/>
      <c r="J28" s="79"/>
      <c r="K28" s="83"/>
      <c r="L28" s="85"/>
      <c r="M28" s="87"/>
      <c r="N28" s="11" t="s">
        <v>40</v>
      </c>
      <c r="O28" s="9">
        <v>0</v>
      </c>
      <c r="P28" s="9"/>
      <c r="Q28" s="9">
        <f t="shared" ref="Q28:Q29" si="21">O28+P28</f>
        <v>0</v>
      </c>
      <c r="R28" s="9">
        <v>0</v>
      </c>
      <c r="S28" s="9"/>
      <c r="T28" s="9">
        <f t="shared" si="18"/>
        <v>0</v>
      </c>
      <c r="U28" s="9">
        <v>0</v>
      </c>
      <c r="V28" s="9"/>
      <c r="W28" s="9">
        <f t="shared" si="19"/>
        <v>0</v>
      </c>
      <c r="X28" s="9">
        <v>0</v>
      </c>
      <c r="Y28" s="9"/>
      <c r="Z28" s="9">
        <f t="shared" si="20"/>
        <v>0</v>
      </c>
      <c r="AA28" s="9">
        <v>0</v>
      </c>
      <c r="AB28" s="9">
        <v>0</v>
      </c>
      <c r="AC28" s="28"/>
      <c r="AD28" s="40"/>
    </row>
    <row r="29" spans="1:30" s="44" customFormat="1" ht="30" hidden="1" customHeight="1" x14ac:dyDescent="0.25">
      <c r="A29" s="5"/>
      <c r="B29" s="90"/>
      <c r="C29" s="80"/>
      <c r="D29" s="80"/>
      <c r="E29" s="80"/>
      <c r="F29" s="80"/>
      <c r="G29" s="80"/>
      <c r="H29" s="80"/>
      <c r="I29" s="80"/>
      <c r="J29" s="80"/>
      <c r="K29" s="84"/>
      <c r="L29" s="86"/>
      <c r="M29" s="87"/>
      <c r="N29" s="11" t="s">
        <v>41</v>
      </c>
      <c r="O29" s="9">
        <v>0</v>
      </c>
      <c r="P29" s="9"/>
      <c r="Q29" s="9">
        <f t="shared" si="21"/>
        <v>0</v>
      </c>
      <c r="R29" s="9">
        <v>0</v>
      </c>
      <c r="S29" s="9"/>
      <c r="T29" s="9">
        <f t="shared" si="18"/>
        <v>0</v>
      </c>
      <c r="U29" s="9">
        <v>0</v>
      </c>
      <c r="V29" s="9"/>
      <c r="W29" s="9">
        <f t="shared" si="19"/>
        <v>0</v>
      </c>
      <c r="X29" s="9">
        <v>0</v>
      </c>
      <c r="Y29" s="9"/>
      <c r="Z29" s="9">
        <f t="shared" si="20"/>
        <v>0</v>
      </c>
      <c r="AA29" s="9">
        <v>0</v>
      </c>
      <c r="AB29" s="9">
        <v>0</v>
      </c>
      <c r="AC29" s="28"/>
      <c r="AD29" s="40"/>
    </row>
    <row r="30" spans="1:30" s="44" customFormat="1" ht="31.5" customHeight="1" x14ac:dyDescent="0.25">
      <c r="A30" s="5"/>
      <c r="B30" s="88" t="s">
        <v>116</v>
      </c>
      <c r="C30" s="78">
        <v>2019</v>
      </c>
      <c r="D30" s="78">
        <v>2020</v>
      </c>
      <c r="E30" s="78" t="s">
        <v>7</v>
      </c>
      <c r="F30" s="78" t="s">
        <v>7</v>
      </c>
      <c r="G30" s="78" t="s">
        <v>121</v>
      </c>
      <c r="H30" s="78" t="s">
        <v>6</v>
      </c>
      <c r="I30" s="81" t="s">
        <v>7</v>
      </c>
      <c r="J30" s="81" t="s">
        <v>7</v>
      </c>
      <c r="K30" s="82" t="s">
        <v>7</v>
      </c>
      <c r="L30" s="82" t="s">
        <v>54</v>
      </c>
      <c r="M30" s="87" t="s">
        <v>58</v>
      </c>
      <c r="N30" s="11" t="s">
        <v>5</v>
      </c>
      <c r="O30" s="9">
        <v>5000</v>
      </c>
      <c r="P30" s="9">
        <f>SUM(P31:P34)</f>
        <v>0</v>
      </c>
      <c r="Q30" s="9">
        <f>SUM(Q31:Q34)</f>
        <v>5000</v>
      </c>
      <c r="R30" s="9">
        <f>R31</f>
        <v>75000</v>
      </c>
      <c r="S30" s="9"/>
      <c r="T30" s="9">
        <f>R30+S30</f>
        <v>75000</v>
      </c>
      <c r="U30" s="9"/>
      <c r="V30" s="9"/>
      <c r="W30" s="9">
        <v>0</v>
      </c>
      <c r="X30" s="9">
        <v>0</v>
      </c>
      <c r="Y30" s="9"/>
      <c r="Z30" s="9">
        <v>0</v>
      </c>
      <c r="AA30" s="9">
        <v>0</v>
      </c>
      <c r="AB30" s="9">
        <v>0</v>
      </c>
      <c r="AC30" s="28"/>
      <c r="AD30" s="40"/>
    </row>
    <row r="31" spans="1:30" s="44" customFormat="1" ht="31.5" customHeight="1" x14ac:dyDescent="0.25">
      <c r="A31" s="5"/>
      <c r="B31" s="89"/>
      <c r="C31" s="79"/>
      <c r="D31" s="79"/>
      <c r="E31" s="79"/>
      <c r="F31" s="79"/>
      <c r="G31" s="79"/>
      <c r="H31" s="79"/>
      <c r="I31" s="79"/>
      <c r="J31" s="79"/>
      <c r="K31" s="83"/>
      <c r="L31" s="85"/>
      <c r="M31" s="87"/>
      <c r="N31" s="11" t="s">
        <v>38</v>
      </c>
      <c r="O31" s="9">
        <v>5000</v>
      </c>
      <c r="P31" s="9">
        <v>0</v>
      </c>
      <c r="Q31" s="9">
        <f>O31+P31</f>
        <v>5000</v>
      </c>
      <c r="R31" s="9">
        <v>75000</v>
      </c>
      <c r="S31" s="9"/>
      <c r="T31" s="9">
        <f>R31+S31</f>
        <v>75000</v>
      </c>
      <c r="U31" s="9"/>
      <c r="V31" s="9"/>
      <c r="W31" s="9">
        <v>0</v>
      </c>
      <c r="X31" s="9">
        <v>0</v>
      </c>
      <c r="Y31" s="9"/>
      <c r="Z31" s="9">
        <v>0</v>
      </c>
      <c r="AA31" s="9">
        <v>0</v>
      </c>
      <c r="AB31" s="9">
        <v>0</v>
      </c>
      <c r="AC31" s="28"/>
      <c r="AD31" s="40"/>
    </row>
    <row r="32" spans="1:30" s="44" customFormat="1" ht="21.75" customHeight="1" x14ac:dyDescent="0.25">
      <c r="A32" s="5"/>
      <c r="B32" s="89"/>
      <c r="C32" s="79"/>
      <c r="D32" s="79"/>
      <c r="E32" s="79"/>
      <c r="F32" s="79"/>
      <c r="G32" s="79"/>
      <c r="H32" s="79"/>
      <c r="I32" s="79"/>
      <c r="J32" s="79"/>
      <c r="K32" s="83"/>
      <c r="L32" s="85"/>
      <c r="M32" s="87"/>
      <c r="N32" s="11" t="s">
        <v>42</v>
      </c>
      <c r="O32" s="9">
        <v>0</v>
      </c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>
        <v>0</v>
      </c>
      <c r="Y32" s="9"/>
      <c r="Z32" s="9">
        <v>0</v>
      </c>
      <c r="AA32" s="9">
        <v>0</v>
      </c>
      <c r="AB32" s="9">
        <v>0</v>
      </c>
      <c r="AC32" s="28"/>
      <c r="AD32" s="40"/>
    </row>
    <row r="33" spans="1:32" s="44" customFormat="1" ht="17.25" customHeight="1" x14ac:dyDescent="0.25">
      <c r="A33" s="5"/>
      <c r="B33" s="89"/>
      <c r="C33" s="79"/>
      <c r="D33" s="79"/>
      <c r="E33" s="79"/>
      <c r="F33" s="79"/>
      <c r="G33" s="79"/>
      <c r="H33" s="79"/>
      <c r="I33" s="79"/>
      <c r="J33" s="79"/>
      <c r="K33" s="83"/>
      <c r="L33" s="85"/>
      <c r="M33" s="87"/>
      <c r="N33" s="11" t="s">
        <v>40</v>
      </c>
      <c r="O33" s="9">
        <v>0</v>
      </c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>
        <v>0</v>
      </c>
      <c r="Y33" s="9"/>
      <c r="Z33" s="9">
        <v>0</v>
      </c>
      <c r="AA33" s="9">
        <v>0</v>
      </c>
      <c r="AB33" s="9">
        <v>0</v>
      </c>
      <c r="AC33" s="28"/>
      <c r="AD33" s="40"/>
    </row>
    <row r="34" spans="1:32" s="44" customFormat="1" ht="34.5" customHeight="1" x14ac:dyDescent="0.25">
      <c r="A34" s="5"/>
      <c r="B34" s="90"/>
      <c r="C34" s="80"/>
      <c r="D34" s="80"/>
      <c r="E34" s="80"/>
      <c r="F34" s="80"/>
      <c r="G34" s="80"/>
      <c r="H34" s="80"/>
      <c r="I34" s="80"/>
      <c r="J34" s="80"/>
      <c r="K34" s="84"/>
      <c r="L34" s="86"/>
      <c r="M34" s="87"/>
      <c r="N34" s="11" t="s">
        <v>41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>
        <v>0</v>
      </c>
      <c r="Y34" s="9"/>
      <c r="Z34" s="9">
        <v>0</v>
      </c>
      <c r="AA34" s="9">
        <v>0</v>
      </c>
      <c r="AB34" s="9">
        <v>0</v>
      </c>
      <c r="AC34" s="28"/>
      <c r="AD34" s="40"/>
    </row>
    <row r="35" spans="1:32" ht="15.75" customHeight="1" x14ac:dyDescent="0.25">
      <c r="B35" s="68" t="s">
        <v>62</v>
      </c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77" t="s">
        <v>58</v>
      </c>
      <c r="N35" s="10" t="s">
        <v>5</v>
      </c>
      <c r="O35" s="8">
        <f t="shared" ref="O35:AB35" si="22">SUM(O36:O39)</f>
        <v>960022.5</v>
      </c>
      <c r="P35" s="8">
        <f t="shared" si="22"/>
        <v>-38800</v>
      </c>
      <c r="Q35" s="8">
        <f>SUM(Q36:Q39)</f>
        <v>921222.5</v>
      </c>
      <c r="R35" s="8">
        <f t="shared" si="22"/>
        <v>1887058.3</v>
      </c>
      <c r="S35" s="8">
        <f t="shared" si="22"/>
        <v>-581844</v>
      </c>
      <c r="T35" s="8">
        <f t="shared" si="22"/>
        <v>1305214.3</v>
      </c>
      <c r="U35" s="8">
        <f t="shared" si="22"/>
        <v>849990.5</v>
      </c>
      <c r="V35" s="8">
        <f t="shared" si="22"/>
        <v>1166450.1000000001</v>
      </c>
      <c r="W35" s="8">
        <f t="shared" si="22"/>
        <v>2016440.6</v>
      </c>
      <c r="X35" s="8">
        <f t="shared" si="22"/>
        <v>920000</v>
      </c>
      <c r="Y35" s="8">
        <f t="shared" ref="Y35:Z35" si="23">SUM(Y36:Y39)</f>
        <v>697467.10000000009</v>
      </c>
      <c r="Z35" s="8">
        <f t="shared" si="23"/>
        <v>1617467.1</v>
      </c>
      <c r="AA35" s="8">
        <f t="shared" si="22"/>
        <v>920000</v>
      </c>
      <c r="AB35" s="8">
        <f t="shared" si="22"/>
        <v>920000</v>
      </c>
      <c r="AC35" s="36"/>
      <c r="AD35" s="36"/>
    </row>
    <row r="36" spans="1:32" ht="15.75" x14ac:dyDescent="0.25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77"/>
      <c r="N36" s="10" t="s">
        <v>38</v>
      </c>
      <c r="O36" s="8">
        <f>O46+O56+O61+O66+O41+O71+O76+O81+O146+O86+O91+O96+O101+O106+O111+O116+O121+O126+O131+O136+O141+O51</f>
        <v>960022.5</v>
      </c>
      <c r="P36" s="8">
        <f>P46+P56+P61+P66+P41+P71+P76+P81+P146+P86+P91+P96+P101+P106+P111+P116+P121+P126+P131+P136+P141+P51</f>
        <v>-38800</v>
      </c>
      <c r="Q36" s="8">
        <f>Q46+Q56+Q61+Q66+Q41+Q71+Q76+Q81+Q146+Q86+Q91+Q96+Q101+Q106+Q111+Q116+Q121+Q126+Q131+Q136+Q141+Q51</f>
        <v>921222.5</v>
      </c>
      <c r="R36" s="8">
        <f t="shared" ref="R36:AB36" si="24">R46+R56+R61+R66+R41+R71+R76+R81+R146+R86+R91+R96+R101+R106+R111+R116+R121+R126+R131+R136+R141+R51</f>
        <v>1887058.3</v>
      </c>
      <c r="S36" s="8">
        <f t="shared" si="24"/>
        <v>-581844</v>
      </c>
      <c r="T36" s="8">
        <f>T46+T56+T61+T66+T41+T71+T76+T81+T146+T86+T91+T96+T101+T106+T111+T116+T121+T126+T131+T136+T141+T51</f>
        <v>1305214.3</v>
      </c>
      <c r="U36" s="8">
        <f t="shared" si="24"/>
        <v>849990.5</v>
      </c>
      <c r="V36" s="8">
        <f t="shared" si="24"/>
        <v>1166450.1000000001</v>
      </c>
      <c r="W36" s="8">
        <f>W46+W56+W61+W66+W41+W71+W76+W81+W146+W86+W91+W96+W101+W106+W111+W116+W121+W126+W131+W136+W141+W51</f>
        <v>2016440.6</v>
      </c>
      <c r="X36" s="8">
        <f t="shared" si="24"/>
        <v>920000</v>
      </c>
      <c r="Y36" s="8">
        <f t="shared" si="24"/>
        <v>697467.10000000009</v>
      </c>
      <c r="Z36" s="8">
        <f t="shared" si="24"/>
        <v>1617467.1</v>
      </c>
      <c r="AA36" s="8">
        <f t="shared" si="24"/>
        <v>920000</v>
      </c>
      <c r="AB36" s="8">
        <f t="shared" si="24"/>
        <v>920000</v>
      </c>
      <c r="AC36" s="36"/>
      <c r="AD36" s="36"/>
    </row>
    <row r="37" spans="1:32" ht="15.75" x14ac:dyDescent="0.25"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77"/>
      <c r="N37" s="10" t="s">
        <v>39</v>
      </c>
      <c r="O37" s="8">
        <f t="shared" ref="O37:P39" si="25">O167+O47+O57+O62+O67+O42+O72+O77+O82+O147</f>
        <v>0</v>
      </c>
      <c r="P37" s="8">
        <f t="shared" si="25"/>
        <v>0</v>
      </c>
      <c r="Q37" s="8">
        <f>Q47+Q57+Q62+Q67+Q42+Q72+Q77+Q82+Q147</f>
        <v>0</v>
      </c>
      <c r="R37" s="8">
        <f t="shared" ref="R37:S39" si="26">R167+R47+R57+R62+R67+R42+R72+R77+R82+R147</f>
        <v>0</v>
      </c>
      <c r="S37" s="8">
        <f t="shared" si="26"/>
        <v>0</v>
      </c>
      <c r="T37" s="8">
        <f>T47+T57+T62+T67+T42+T72+T77+T82+T147</f>
        <v>0</v>
      </c>
      <c r="U37" s="8">
        <f t="shared" ref="U37:V39" si="27">U167+U47+U57+U62+U67+U42+U72+U77+U82+U147</f>
        <v>0</v>
      </c>
      <c r="V37" s="8">
        <f t="shared" si="27"/>
        <v>0</v>
      </c>
      <c r="W37" s="8">
        <f>W47+W57+W62+W67+W42+W72+W77+W82+W147</f>
        <v>0</v>
      </c>
      <c r="X37" s="8">
        <f t="shared" ref="X37:AB39" si="28">X167+X47+X57+X62+X67+X42+X72+X77+X82+X147</f>
        <v>0</v>
      </c>
      <c r="Y37" s="8">
        <f t="shared" si="28"/>
        <v>0</v>
      </c>
      <c r="Z37" s="8">
        <f>Z47+Z57+Z62+Z67+Z42+Z72+Z77+Z82+Z147</f>
        <v>0</v>
      </c>
      <c r="AA37" s="8">
        <f t="shared" si="28"/>
        <v>0</v>
      </c>
      <c r="AB37" s="8">
        <f t="shared" si="28"/>
        <v>0</v>
      </c>
      <c r="AC37" s="36"/>
      <c r="AD37" s="36"/>
    </row>
    <row r="38" spans="1:32" ht="15.75" x14ac:dyDescent="0.25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77"/>
      <c r="N38" s="10" t="s">
        <v>40</v>
      </c>
      <c r="O38" s="8">
        <f t="shared" si="25"/>
        <v>0</v>
      </c>
      <c r="P38" s="8">
        <f t="shared" si="25"/>
        <v>0</v>
      </c>
      <c r="Q38" s="8">
        <f>Q48+Q58+Q63+Q68+Q43+Q73+Q78+Q83+Q148</f>
        <v>0</v>
      </c>
      <c r="R38" s="8">
        <f t="shared" si="26"/>
        <v>0</v>
      </c>
      <c r="S38" s="8">
        <f t="shared" si="26"/>
        <v>0</v>
      </c>
      <c r="T38" s="8">
        <f>T48+T58+T63+T68+T43+T73+T78+T83+T148</f>
        <v>0</v>
      </c>
      <c r="U38" s="8">
        <f t="shared" si="27"/>
        <v>0</v>
      </c>
      <c r="V38" s="8">
        <f t="shared" si="27"/>
        <v>0</v>
      </c>
      <c r="W38" s="8">
        <f>W48+W58+W63+W68+W43+W73+W78+W83+W148</f>
        <v>0</v>
      </c>
      <c r="X38" s="8">
        <f t="shared" si="28"/>
        <v>0</v>
      </c>
      <c r="Y38" s="8">
        <f t="shared" si="28"/>
        <v>0</v>
      </c>
      <c r="Z38" s="8">
        <f>Z48+Z58+Z63+Z68+Z43+Z73+Z78+Z83+Z148</f>
        <v>0</v>
      </c>
      <c r="AA38" s="8">
        <f t="shared" si="28"/>
        <v>0</v>
      </c>
      <c r="AB38" s="8">
        <f t="shared" si="28"/>
        <v>0</v>
      </c>
      <c r="AC38" s="36"/>
      <c r="AD38" s="36"/>
    </row>
    <row r="39" spans="1:32" ht="27" customHeight="1" x14ac:dyDescent="0.25">
      <c r="B39" s="74"/>
      <c r="C39" s="75"/>
      <c r="D39" s="75"/>
      <c r="E39" s="75"/>
      <c r="F39" s="75"/>
      <c r="G39" s="75"/>
      <c r="H39" s="75"/>
      <c r="I39" s="75"/>
      <c r="J39" s="75"/>
      <c r="K39" s="75"/>
      <c r="L39" s="76"/>
      <c r="M39" s="77"/>
      <c r="N39" s="10" t="s">
        <v>41</v>
      </c>
      <c r="O39" s="8">
        <f t="shared" si="25"/>
        <v>0</v>
      </c>
      <c r="P39" s="8">
        <f t="shared" si="25"/>
        <v>0</v>
      </c>
      <c r="Q39" s="8">
        <f>Q49+Q59+Q64+Q69+Q44+Q74+Q79+Q84+Q149</f>
        <v>0</v>
      </c>
      <c r="R39" s="8">
        <f t="shared" si="26"/>
        <v>0</v>
      </c>
      <c r="S39" s="8">
        <f t="shared" si="26"/>
        <v>0</v>
      </c>
      <c r="T39" s="8">
        <f>T49+T59+T64+T69+T44+T74+T79+T84+T149</f>
        <v>0</v>
      </c>
      <c r="U39" s="8">
        <f t="shared" si="27"/>
        <v>0</v>
      </c>
      <c r="V39" s="8">
        <f t="shared" si="27"/>
        <v>0</v>
      </c>
      <c r="W39" s="8">
        <f>W49+W59+W64+W69+W44+W74+W79+W84+W149</f>
        <v>0</v>
      </c>
      <c r="X39" s="8">
        <f t="shared" si="28"/>
        <v>0</v>
      </c>
      <c r="Y39" s="8">
        <f t="shared" si="28"/>
        <v>0</v>
      </c>
      <c r="Z39" s="8">
        <f>Z49+Z59+Z64+Z69+Z44+Z74+Z79+Z84+Z149</f>
        <v>0</v>
      </c>
      <c r="AA39" s="8">
        <f t="shared" si="28"/>
        <v>0</v>
      </c>
      <c r="AB39" s="8">
        <f t="shared" si="28"/>
        <v>0</v>
      </c>
      <c r="AC39" s="36"/>
      <c r="AD39" s="36"/>
    </row>
    <row r="40" spans="1:32" s="42" customFormat="1" ht="15.75" customHeight="1" x14ac:dyDescent="0.25">
      <c r="A40" s="1"/>
      <c r="B40" s="93" t="s">
        <v>26</v>
      </c>
      <c r="C40" s="78">
        <v>2015</v>
      </c>
      <c r="D40" s="78">
        <v>2019</v>
      </c>
      <c r="E40" s="78" t="s">
        <v>120</v>
      </c>
      <c r="F40" s="78" t="s">
        <v>27</v>
      </c>
      <c r="G40" s="78" t="s">
        <v>47</v>
      </c>
      <c r="H40" s="78" t="s">
        <v>6</v>
      </c>
      <c r="I40" s="81">
        <v>900669.14</v>
      </c>
      <c r="J40" s="81">
        <v>142867.20000000001</v>
      </c>
      <c r="K40" s="82">
        <v>0</v>
      </c>
      <c r="L40" s="82" t="s">
        <v>54</v>
      </c>
      <c r="M40" s="87" t="s">
        <v>58</v>
      </c>
      <c r="N40" s="11" t="s">
        <v>5</v>
      </c>
      <c r="O40" s="9">
        <f t="shared" ref="O40:AB40" si="29">SUM(O41:O44)</f>
        <v>100000</v>
      </c>
      <c r="P40" s="9">
        <f t="shared" ref="P40:Q40" si="30">SUM(P41:P44)</f>
        <v>0</v>
      </c>
      <c r="Q40" s="9">
        <f t="shared" si="30"/>
        <v>100000</v>
      </c>
      <c r="R40" s="9">
        <f t="shared" si="29"/>
        <v>0</v>
      </c>
      <c r="S40" s="9">
        <f t="shared" ref="S40:T40" si="31">SUM(S41:S44)</f>
        <v>0</v>
      </c>
      <c r="T40" s="9">
        <f t="shared" si="31"/>
        <v>0</v>
      </c>
      <c r="U40" s="9">
        <f t="shared" si="29"/>
        <v>0</v>
      </c>
      <c r="V40" s="9">
        <f t="shared" ref="V40:W40" si="32">SUM(V41:V44)</f>
        <v>0</v>
      </c>
      <c r="W40" s="9">
        <f t="shared" si="32"/>
        <v>0</v>
      </c>
      <c r="X40" s="9">
        <f t="shared" si="29"/>
        <v>0</v>
      </c>
      <c r="Y40" s="9">
        <f t="shared" ref="Y40:Z40" si="33">SUM(Y41:Y44)</f>
        <v>0</v>
      </c>
      <c r="Z40" s="9">
        <f t="shared" si="33"/>
        <v>0</v>
      </c>
      <c r="AA40" s="9">
        <f t="shared" si="29"/>
        <v>0</v>
      </c>
      <c r="AB40" s="9">
        <f t="shared" si="29"/>
        <v>0</v>
      </c>
      <c r="AC40" s="28"/>
      <c r="AD40" s="40"/>
      <c r="AE40" s="41"/>
      <c r="AF40" s="41"/>
    </row>
    <row r="41" spans="1:32" s="42" customFormat="1" ht="15.75" x14ac:dyDescent="0.25">
      <c r="A41" s="1"/>
      <c r="B41" s="93"/>
      <c r="C41" s="91"/>
      <c r="D41" s="91"/>
      <c r="E41" s="91"/>
      <c r="F41" s="91"/>
      <c r="G41" s="91"/>
      <c r="H41" s="91"/>
      <c r="I41" s="91"/>
      <c r="J41" s="91"/>
      <c r="K41" s="91"/>
      <c r="L41" s="85"/>
      <c r="M41" s="87"/>
      <c r="N41" s="11" t="s">
        <v>38</v>
      </c>
      <c r="O41" s="9">
        <v>100000</v>
      </c>
      <c r="P41" s="9">
        <v>0</v>
      </c>
      <c r="Q41" s="9">
        <f>O41+P41</f>
        <v>100000</v>
      </c>
      <c r="R41" s="9">
        <v>0</v>
      </c>
      <c r="S41" s="9"/>
      <c r="T41" s="9">
        <f>R41+S41</f>
        <v>0</v>
      </c>
      <c r="U41" s="9">
        <v>0</v>
      </c>
      <c r="V41" s="9"/>
      <c r="W41" s="9">
        <f>U41+V41</f>
        <v>0</v>
      </c>
      <c r="X41" s="9">
        <v>0</v>
      </c>
      <c r="Y41" s="9"/>
      <c r="Z41" s="9">
        <f>X41+Y41</f>
        <v>0</v>
      </c>
      <c r="AA41" s="9">
        <v>0</v>
      </c>
      <c r="AB41" s="9">
        <v>0</v>
      </c>
      <c r="AC41" s="28"/>
      <c r="AD41" s="40"/>
      <c r="AE41" s="41"/>
      <c r="AF41" s="41"/>
    </row>
    <row r="42" spans="1:32" s="42" customFormat="1" ht="15.75" x14ac:dyDescent="0.25">
      <c r="A42" s="1"/>
      <c r="B42" s="93"/>
      <c r="C42" s="91"/>
      <c r="D42" s="91"/>
      <c r="E42" s="91"/>
      <c r="F42" s="91"/>
      <c r="G42" s="91"/>
      <c r="H42" s="91"/>
      <c r="I42" s="91"/>
      <c r="J42" s="91"/>
      <c r="K42" s="91"/>
      <c r="L42" s="85"/>
      <c r="M42" s="87"/>
      <c r="N42" s="11" t="s">
        <v>42</v>
      </c>
      <c r="O42" s="9">
        <v>0</v>
      </c>
      <c r="P42" s="9"/>
      <c r="Q42" s="9">
        <f t="shared" ref="Q42:Q44" si="34">O42+P42</f>
        <v>0</v>
      </c>
      <c r="R42" s="9">
        <v>0</v>
      </c>
      <c r="S42" s="9"/>
      <c r="T42" s="9">
        <f t="shared" ref="T42:T44" si="35">R42+S42</f>
        <v>0</v>
      </c>
      <c r="U42" s="9">
        <v>0</v>
      </c>
      <c r="V42" s="9"/>
      <c r="W42" s="9">
        <f t="shared" ref="W42:W44" si="36">U42+V42</f>
        <v>0</v>
      </c>
      <c r="X42" s="9">
        <v>0</v>
      </c>
      <c r="Y42" s="9"/>
      <c r="Z42" s="9">
        <f t="shared" ref="Z42:Z44" si="37">X42+Y42</f>
        <v>0</v>
      </c>
      <c r="AA42" s="9">
        <v>0</v>
      </c>
      <c r="AB42" s="9">
        <v>0</v>
      </c>
      <c r="AC42" s="28"/>
      <c r="AD42" s="40"/>
      <c r="AE42" s="41"/>
      <c r="AF42" s="41"/>
    </row>
    <row r="43" spans="1:32" s="42" customFormat="1" ht="15.75" x14ac:dyDescent="0.25">
      <c r="A43" s="1"/>
      <c r="B43" s="93"/>
      <c r="C43" s="91"/>
      <c r="D43" s="91"/>
      <c r="E43" s="91"/>
      <c r="F43" s="91"/>
      <c r="G43" s="91"/>
      <c r="H43" s="91"/>
      <c r="I43" s="91"/>
      <c r="J43" s="91"/>
      <c r="K43" s="91"/>
      <c r="L43" s="85"/>
      <c r="M43" s="87"/>
      <c r="N43" s="11" t="s">
        <v>40</v>
      </c>
      <c r="O43" s="9">
        <v>0</v>
      </c>
      <c r="P43" s="9"/>
      <c r="Q43" s="9">
        <f t="shared" si="34"/>
        <v>0</v>
      </c>
      <c r="R43" s="9">
        <v>0</v>
      </c>
      <c r="S43" s="9"/>
      <c r="T43" s="9">
        <f t="shared" si="35"/>
        <v>0</v>
      </c>
      <c r="U43" s="9">
        <v>0</v>
      </c>
      <c r="V43" s="9"/>
      <c r="W43" s="9">
        <f t="shared" si="36"/>
        <v>0</v>
      </c>
      <c r="X43" s="9">
        <v>0</v>
      </c>
      <c r="Y43" s="9"/>
      <c r="Z43" s="9">
        <f t="shared" si="37"/>
        <v>0</v>
      </c>
      <c r="AA43" s="9">
        <v>0</v>
      </c>
      <c r="AB43" s="9">
        <v>0</v>
      </c>
      <c r="AC43" s="28"/>
      <c r="AD43" s="40"/>
      <c r="AE43" s="41"/>
      <c r="AF43" s="41"/>
    </row>
    <row r="44" spans="1:32" s="42" customFormat="1" ht="18.75" customHeight="1" x14ac:dyDescent="0.25">
      <c r="A44" s="1"/>
      <c r="B44" s="93"/>
      <c r="C44" s="92"/>
      <c r="D44" s="92"/>
      <c r="E44" s="92"/>
      <c r="F44" s="92"/>
      <c r="G44" s="92"/>
      <c r="H44" s="92"/>
      <c r="I44" s="92"/>
      <c r="J44" s="92"/>
      <c r="K44" s="92"/>
      <c r="L44" s="86"/>
      <c r="M44" s="87"/>
      <c r="N44" s="11" t="s">
        <v>41</v>
      </c>
      <c r="O44" s="9">
        <v>0</v>
      </c>
      <c r="P44" s="9"/>
      <c r="Q44" s="9">
        <f t="shared" si="34"/>
        <v>0</v>
      </c>
      <c r="R44" s="9">
        <v>0</v>
      </c>
      <c r="S44" s="9"/>
      <c r="T44" s="9">
        <f t="shared" si="35"/>
        <v>0</v>
      </c>
      <c r="U44" s="9">
        <v>0</v>
      </c>
      <c r="V44" s="9"/>
      <c r="W44" s="9">
        <f t="shared" si="36"/>
        <v>0</v>
      </c>
      <c r="X44" s="9">
        <v>0</v>
      </c>
      <c r="Y44" s="9"/>
      <c r="Z44" s="9">
        <f t="shared" si="37"/>
        <v>0</v>
      </c>
      <c r="AA44" s="9">
        <v>0</v>
      </c>
      <c r="AB44" s="9">
        <v>0</v>
      </c>
      <c r="AC44" s="28"/>
      <c r="AD44" s="40"/>
      <c r="AE44" s="41"/>
      <c r="AF44" s="41"/>
    </row>
    <row r="45" spans="1:32" s="44" customFormat="1" ht="15.75" customHeight="1" x14ac:dyDescent="0.25">
      <c r="A45" s="5"/>
      <c r="B45" s="93" t="s">
        <v>11</v>
      </c>
      <c r="C45" s="78" t="s">
        <v>7</v>
      </c>
      <c r="D45" s="78" t="s">
        <v>7</v>
      </c>
      <c r="E45" s="87" t="s">
        <v>7</v>
      </c>
      <c r="F45" s="97" t="s">
        <v>7</v>
      </c>
      <c r="G45" s="87" t="s">
        <v>12</v>
      </c>
      <c r="H45" s="78" t="s">
        <v>6</v>
      </c>
      <c r="I45" s="87" t="s">
        <v>7</v>
      </c>
      <c r="J45" s="87" t="s">
        <v>7</v>
      </c>
      <c r="K45" s="82">
        <v>0</v>
      </c>
      <c r="L45" s="82" t="s">
        <v>7</v>
      </c>
      <c r="M45" s="87" t="s">
        <v>58</v>
      </c>
      <c r="N45" s="11" t="s">
        <v>5</v>
      </c>
      <c r="O45" s="9">
        <f t="shared" ref="O45:AB45" si="38">SUM(O46:O49)</f>
        <v>101642.7</v>
      </c>
      <c r="P45" s="9">
        <f t="shared" si="38"/>
        <v>0</v>
      </c>
      <c r="Q45" s="9">
        <f>SUM(Q46:Q49)</f>
        <v>101642.7</v>
      </c>
      <c r="R45" s="9">
        <f t="shared" si="38"/>
        <v>63000</v>
      </c>
      <c r="S45" s="9">
        <f t="shared" si="38"/>
        <v>-1589</v>
      </c>
      <c r="T45" s="9">
        <f t="shared" si="38"/>
        <v>61411</v>
      </c>
      <c r="U45" s="9">
        <f t="shared" si="38"/>
        <v>20000</v>
      </c>
      <c r="V45" s="9">
        <f t="shared" si="38"/>
        <v>0</v>
      </c>
      <c r="W45" s="9">
        <f t="shared" si="38"/>
        <v>20000</v>
      </c>
      <c r="X45" s="9">
        <f t="shared" si="38"/>
        <v>0</v>
      </c>
      <c r="Y45" s="9">
        <f t="shared" ref="Y45:Z45" si="39">SUM(Y46:Y49)</f>
        <v>0</v>
      </c>
      <c r="Z45" s="9">
        <f t="shared" si="39"/>
        <v>0</v>
      </c>
      <c r="AA45" s="9">
        <f t="shared" si="38"/>
        <v>0</v>
      </c>
      <c r="AB45" s="9">
        <f t="shared" si="38"/>
        <v>0</v>
      </c>
      <c r="AC45" s="28"/>
      <c r="AD45" s="40"/>
      <c r="AE45" s="43"/>
      <c r="AF45" s="43"/>
    </row>
    <row r="46" spans="1:32" s="44" customFormat="1" ht="15.75" x14ac:dyDescent="0.25">
      <c r="A46" s="5"/>
      <c r="B46" s="93"/>
      <c r="C46" s="91"/>
      <c r="D46" s="94"/>
      <c r="E46" s="96"/>
      <c r="F46" s="98"/>
      <c r="G46" s="87"/>
      <c r="H46" s="91"/>
      <c r="I46" s="96"/>
      <c r="J46" s="96"/>
      <c r="K46" s="91"/>
      <c r="L46" s="85"/>
      <c r="M46" s="87"/>
      <c r="N46" s="11" t="s">
        <v>38</v>
      </c>
      <c r="O46" s="9">
        <v>101642.7</v>
      </c>
      <c r="P46" s="9">
        <v>0</v>
      </c>
      <c r="Q46" s="9">
        <f>O46+P46</f>
        <v>101642.7</v>
      </c>
      <c r="R46" s="9">
        <v>63000</v>
      </c>
      <c r="S46" s="9">
        <v>-1589</v>
      </c>
      <c r="T46" s="9">
        <v>61411</v>
      </c>
      <c r="U46" s="9">
        <v>20000</v>
      </c>
      <c r="V46" s="9"/>
      <c r="W46" s="9">
        <f>U46+V46</f>
        <v>20000</v>
      </c>
      <c r="X46" s="9">
        <v>0</v>
      </c>
      <c r="Y46" s="9"/>
      <c r="Z46" s="9">
        <v>0</v>
      </c>
      <c r="AA46" s="9">
        <v>0</v>
      </c>
      <c r="AB46" s="9">
        <v>0</v>
      </c>
      <c r="AC46" s="28"/>
      <c r="AD46" s="40"/>
      <c r="AE46" s="43"/>
      <c r="AF46" s="43"/>
    </row>
    <row r="47" spans="1:32" s="44" customFormat="1" ht="15.75" x14ac:dyDescent="0.25">
      <c r="A47" s="5"/>
      <c r="B47" s="93"/>
      <c r="C47" s="91"/>
      <c r="D47" s="94"/>
      <c r="E47" s="96"/>
      <c r="F47" s="98"/>
      <c r="G47" s="87"/>
      <c r="H47" s="91"/>
      <c r="I47" s="96"/>
      <c r="J47" s="96"/>
      <c r="K47" s="91"/>
      <c r="L47" s="85"/>
      <c r="M47" s="87"/>
      <c r="N47" s="11" t="s">
        <v>42</v>
      </c>
      <c r="O47" s="9">
        <v>0</v>
      </c>
      <c r="P47" s="9"/>
      <c r="Q47" s="9">
        <f t="shared" ref="Q47:Q49" si="40">O47+P47</f>
        <v>0</v>
      </c>
      <c r="R47" s="9">
        <v>0</v>
      </c>
      <c r="S47" s="9"/>
      <c r="T47" s="9">
        <f t="shared" ref="T47:T54" si="41">R47+S47</f>
        <v>0</v>
      </c>
      <c r="U47" s="9">
        <v>0</v>
      </c>
      <c r="V47" s="9"/>
      <c r="W47" s="9">
        <f t="shared" ref="W47:W54" si="42">U47+V47</f>
        <v>0</v>
      </c>
      <c r="X47" s="9">
        <v>0</v>
      </c>
      <c r="Y47" s="9"/>
      <c r="Z47" s="9">
        <f t="shared" ref="Z47:Z54" si="43">X47+Y47</f>
        <v>0</v>
      </c>
      <c r="AA47" s="9">
        <v>0</v>
      </c>
      <c r="AB47" s="9">
        <v>0</v>
      </c>
      <c r="AC47" s="28"/>
      <c r="AD47" s="40"/>
      <c r="AE47" s="43"/>
      <c r="AF47" s="43"/>
    </row>
    <row r="48" spans="1:32" s="44" customFormat="1" ht="15.75" x14ac:dyDescent="0.25">
      <c r="A48" s="5"/>
      <c r="B48" s="93"/>
      <c r="C48" s="91"/>
      <c r="D48" s="94"/>
      <c r="E48" s="96"/>
      <c r="F48" s="98"/>
      <c r="G48" s="87"/>
      <c r="H48" s="91"/>
      <c r="I48" s="96"/>
      <c r="J48" s="96"/>
      <c r="K48" s="91"/>
      <c r="L48" s="85"/>
      <c r="M48" s="87"/>
      <c r="N48" s="11" t="s">
        <v>40</v>
      </c>
      <c r="O48" s="9">
        <v>0</v>
      </c>
      <c r="P48" s="9"/>
      <c r="Q48" s="9">
        <f t="shared" si="40"/>
        <v>0</v>
      </c>
      <c r="R48" s="9">
        <v>0</v>
      </c>
      <c r="S48" s="9"/>
      <c r="T48" s="9">
        <f t="shared" si="41"/>
        <v>0</v>
      </c>
      <c r="U48" s="9">
        <v>0</v>
      </c>
      <c r="V48" s="9"/>
      <c r="W48" s="9">
        <f t="shared" si="42"/>
        <v>0</v>
      </c>
      <c r="X48" s="9">
        <v>0</v>
      </c>
      <c r="Y48" s="9"/>
      <c r="Z48" s="9">
        <f t="shared" si="43"/>
        <v>0</v>
      </c>
      <c r="AA48" s="9">
        <v>0</v>
      </c>
      <c r="AB48" s="9">
        <v>0</v>
      </c>
      <c r="AC48" s="28"/>
      <c r="AD48" s="40"/>
      <c r="AE48" s="43"/>
      <c r="AF48" s="43"/>
    </row>
    <row r="49" spans="1:32" s="44" customFormat="1" ht="23.25" customHeight="1" x14ac:dyDescent="0.25">
      <c r="A49" s="5"/>
      <c r="B49" s="93"/>
      <c r="C49" s="92"/>
      <c r="D49" s="95"/>
      <c r="E49" s="96"/>
      <c r="F49" s="99"/>
      <c r="G49" s="87"/>
      <c r="H49" s="92"/>
      <c r="I49" s="96"/>
      <c r="J49" s="96"/>
      <c r="K49" s="92"/>
      <c r="L49" s="86"/>
      <c r="M49" s="87"/>
      <c r="N49" s="11" t="s">
        <v>41</v>
      </c>
      <c r="O49" s="9">
        <v>0</v>
      </c>
      <c r="P49" s="9"/>
      <c r="Q49" s="9">
        <f t="shared" si="40"/>
        <v>0</v>
      </c>
      <c r="R49" s="9">
        <v>0</v>
      </c>
      <c r="S49" s="9"/>
      <c r="T49" s="9">
        <f t="shared" si="41"/>
        <v>0</v>
      </c>
      <c r="U49" s="9">
        <v>0</v>
      </c>
      <c r="V49" s="9"/>
      <c r="W49" s="9">
        <f t="shared" si="42"/>
        <v>0</v>
      </c>
      <c r="X49" s="9">
        <v>0</v>
      </c>
      <c r="Y49" s="9"/>
      <c r="Z49" s="9">
        <f t="shared" si="43"/>
        <v>0</v>
      </c>
      <c r="AA49" s="9">
        <v>0</v>
      </c>
      <c r="AB49" s="9">
        <v>0</v>
      </c>
      <c r="AC49" s="28"/>
      <c r="AD49" s="40"/>
      <c r="AE49" s="43"/>
      <c r="AF49" s="43"/>
    </row>
    <row r="50" spans="1:32" s="44" customFormat="1" ht="25.5" customHeight="1" x14ac:dyDescent="0.25">
      <c r="A50" s="5"/>
      <c r="B50" s="88" t="s">
        <v>76</v>
      </c>
      <c r="C50" s="78" t="s">
        <v>7</v>
      </c>
      <c r="D50" s="78" t="s">
        <v>7</v>
      </c>
      <c r="E50" s="87" t="s">
        <v>7</v>
      </c>
      <c r="F50" s="97" t="s">
        <v>7</v>
      </c>
      <c r="G50" s="87" t="s">
        <v>12</v>
      </c>
      <c r="H50" s="78" t="s">
        <v>6</v>
      </c>
      <c r="I50" s="87" t="s">
        <v>7</v>
      </c>
      <c r="J50" s="87" t="s">
        <v>7</v>
      </c>
      <c r="K50" s="82">
        <v>1</v>
      </c>
      <c r="L50" s="82" t="s">
        <v>7</v>
      </c>
      <c r="M50" s="87" t="s">
        <v>58</v>
      </c>
      <c r="N50" s="11" t="s">
        <v>5</v>
      </c>
      <c r="O50" s="9">
        <v>0</v>
      </c>
      <c r="P50" s="9">
        <f>P51</f>
        <v>13000</v>
      </c>
      <c r="Q50" s="9">
        <f>O50+P50</f>
        <v>13000</v>
      </c>
      <c r="R50" s="9"/>
      <c r="S50" s="9"/>
      <c r="T50" s="9">
        <f t="shared" si="41"/>
        <v>0</v>
      </c>
      <c r="U50" s="9">
        <v>0</v>
      </c>
      <c r="V50" s="9"/>
      <c r="W50" s="9">
        <f t="shared" si="42"/>
        <v>0</v>
      </c>
      <c r="X50" s="9">
        <v>0</v>
      </c>
      <c r="Y50" s="9"/>
      <c r="Z50" s="9">
        <f t="shared" si="43"/>
        <v>0</v>
      </c>
      <c r="AA50" s="9">
        <v>0</v>
      </c>
      <c r="AB50" s="9">
        <v>0</v>
      </c>
      <c r="AC50" s="28"/>
      <c r="AD50" s="40"/>
      <c r="AE50" s="43"/>
      <c r="AF50" s="43"/>
    </row>
    <row r="51" spans="1:32" s="44" customFormat="1" ht="19.5" customHeight="1" x14ac:dyDescent="0.25">
      <c r="A51" s="5"/>
      <c r="B51" s="89"/>
      <c r="C51" s="91"/>
      <c r="D51" s="94"/>
      <c r="E51" s="96"/>
      <c r="F51" s="98"/>
      <c r="G51" s="87"/>
      <c r="H51" s="91"/>
      <c r="I51" s="96"/>
      <c r="J51" s="96"/>
      <c r="K51" s="91"/>
      <c r="L51" s="85"/>
      <c r="M51" s="87"/>
      <c r="N51" s="11" t="s">
        <v>38</v>
      </c>
      <c r="O51" s="9">
        <v>0</v>
      </c>
      <c r="P51" s="9">
        <v>13000</v>
      </c>
      <c r="Q51" s="9">
        <f>O51+P51</f>
        <v>13000</v>
      </c>
      <c r="R51" s="9"/>
      <c r="S51" s="9"/>
      <c r="T51" s="9">
        <f t="shared" si="41"/>
        <v>0</v>
      </c>
      <c r="U51" s="9">
        <v>0</v>
      </c>
      <c r="V51" s="9"/>
      <c r="W51" s="9">
        <f t="shared" si="42"/>
        <v>0</v>
      </c>
      <c r="X51" s="9">
        <v>0</v>
      </c>
      <c r="Y51" s="9"/>
      <c r="Z51" s="9">
        <f t="shared" si="43"/>
        <v>0</v>
      </c>
      <c r="AA51" s="9">
        <v>0</v>
      </c>
      <c r="AB51" s="9">
        <v>0</v>
      </c>
      <c r="AC51" s="28"/>
      <c r="AD51" s="40"/>
      <c r="AE51" s="43"/>
      <c r="AF51" s="43"/>
    </row>
    <row r="52" spans="1:32" s="44" customFormat="1" ht="21" customHeight="1" x14ac:dyDescent="0.25">
      <c r="A52" s="5"/>
      <c r="B52" s="89"/>
      <c r="C52" s="91"/>
      <c r="D52" s="94"/>
      <c r="E52" s="96"/>
      <c r="F52" s="98"/>
      <c r="G52" s="87"/>
      <c r="H52" s="91"/>
      <c r="I52" s="96"/>
      <c r="J52" s="96"/>
      <c r="K52" s="91"/>
      <c r="L52" s="85"/>
      <c r="M52" s="87"/>
      <c r="N52" s="11" t="s">
        <v>42</v>
      </c>
      <c r="O52" s="9"/>
      <c r="P52" s="9"/>
      <c r="Q52" s="9">
        <v>0</v>
      </c>
      <c r="R52" s="9"/>
      <c r="S52" s="9"/>
      <c r="T52" s="9">
        <f t="shared" si="41"/>
        <v>0</v>
      </c>
      <c r="U52" s="9">
        <v>0</v>
      </c>
      <c r="V52" s="9"/>
      <c r="W52" s="9">
        <f t="shared" si="42"/>
        <v>0</v>
      </c>
      <c r="X52" s="9">
        <v>0</v>
      </c>
      <c r="Y52" s="9"/>
      <c r="Z52" s="9">
        <f t="shared" si="43"/>
        <v>0</v>
      </c>
      <c r="AA52" s="9">
        <v>0</v>
      </c>
      <c r="AB52" s="9">
        <v>0</v>
      </c>
      <c r="AC52" s="28"/>
      <c r="AD52" s="40"/>
      <c r="AE52" s="43"/>
      <c r="AF52" s="43"/>
    </row>
    <row r="53" spans="1:32" s="44" customFormat="1" ht="18" customHeight="1" x14ac:dyDescent="0.25">
      <c r="A53" s="5"/>
      <c r="B53" s="89"/>
      <c r="C53" s="91"/>
      <c r="D53" s="94"/>
      <c r="E53" s="96"/>
      <c r="F53" s="98"/>
      <c r="G53" s="87"/>
      <c r="H53" s="91"/>
      <c r="I53" s="96"/>
      <c r="J53" s="96"/>
      <c r="K53" s="91"/>
      <c r="L53" s="85"/>
      <c r="M53" s="87"/>
      <c r="N53" s="11" t="s">
        <v>40</v>
      </c>
      <c r="O53" s="9"/>
      <c r="P53" s="9"/>
      <c r="Q53" s="9">
        <v>0</v>
      </c>
      <c r="R53" s="9"/>
      <c r="S53" s="9"/>
      <c r="T53" s="9">
        <f t="shared" si="41"/>
        <v>0</v>
      </c>
      <c r="U53" s="9">
        <v>0</v>
      </c>
      <c r="V53" s="9"/>
      <c r="W53" s="9">
        <f t="shared" si="42"/>
        <v>0</v>
      </c>
      <c r="X53" s="9">
        <v>0</v>
      </c>
      <c r="Y53" s="9"/>
      <c r="Z53" s="9">
        <f t="shared" si="43"/>
        <v>0</v>
      </c>
      <c r="AA53" s="9">
        <v>0</v>
      </c>
      <c r="AB53" s="9">
        <v>0</v>
      </c>
      <c r="AC53" s="28"/>
      <c r="AD53" s="40"/>
      <c r="AE53" s="43"/>
      <c r="AF53" s="43"/>
    </row>
    <row r="54" spans="1:32" s="44" customFormat="1" ht="19.5" customHeight="1" x14ac:dyDescent="0.25">
      <c r="A54" s="5"/>
      <c r="B54" s="90"/>
      <c r="C54" s="92"/>
      <c r="D54" s="95"/>
      <c r="E54" s="96"/>
      <c r="F54" s="99"/>
      <c r="G54" s="87"/>
      <c r="H54" s="92"/>
      <c r="I54" s="96"/>
      <c r="J54" s="96"/>
      <c r="K54" s="92"/>
      <c r="L54" s="86"/>
      <c r="M54" s="87"/>
      <c r="N54" s="11" t="s">
        <v>41</v>
      </c>
      <c r="O54" s="9"/>
      <c r="P54" s="9"/>
      <c r="Q54" s="9">
        <v>0</v>
      </c>
      <c r="R54" s="9"/>
      <c r="S54" s="9"/>
      <c r="T54" s="9">
        <f t="shared" si="41"/>
        <v>0</v>
      </c>
      <c r="U54" s="9">
        <v>0</v>
      </c>
      <c r="V54" s="9"/>
      <c r="W54" s="9">
        <f t="shared" si="42"/>
        <v>0</v>
      </c>
      <c r="X54" s="9">
        <v>0</v>
      </c>
      <c r="Y54" s="9"/>
      <c r="Z54" s="9">
        <f t="shared" si="43"/>
        <v>0</v>
      </c>
      <c r="AA54" s="9">
        <v>0</v>
      </c>
      <c r="AB54" s="9">
        <v>0</v>
      </c>
      <c r="AC54" s="28"/>
      <c r="AD54" s="40"/>
      <c r="AE54" s="43"/>
      <c r="AF54" s="43"/>
    </row>
    <row r="55" spans="1:32" s="42" customFormat="1" ht="15.75" customHeight="1" x14ac:dyDescent="0.25">
      <c r="A55" s="1"/>
      <c r="B55" s="88" t="s">
        <v>113</v>
      </c>
      <c r="C55" s="78">
        <v>2017</v>
      </c>
      <c r="D55" s="78">
        <v>2020</v>
      </c>
      <c r="E55" s="78" t="s">
        <v>7</v>
      </c>
      <c r="F55" s="78" t="s">
        <v>94</v>
      </c>
      <c r="G55" s="78" t="s">
        <v>14</v>
      </c>
      <c r="H55" s="78" t="s">
        <v>6</v>
      </c>
      <c r="I55" s="78" t="s">
        <v>7</v>
      </c>
      <c r="J55" s="78" t="s">
        <v>7</v>
      </c>
      <c r="K55" s="82">
        <v>0</v>
      </c>
      <c r="L55" s="82" t="s">
        <v>51</v>
      </c>
      <c r="M55" s="87" t="s">
        <v>58</v>
      </c>
      <c r="N55" s="11" t="s">
        <v>5</v>
      </c>
      <c r="O55" s="9">
        <f t="shared" ref="O55:AB55" si="44">SUM(O56:O59)</f>
        <v>197131.3</v>
      </c>
      <c r="P55" s="9">
        <f t="shared" si="44"/>
        <v>0</v>
      </c>
      <c r="Q55" s="9">
        <f>SUM(Q56:Q59)</f>
        <v>197131.3</v>
      </c>
      <c r="R55" s="9">
        <f t="shared" si="44"/>
        <v>194538.3</v>
      </c>
      <c r="S55" s="9">
        <f t="shared" si="44"/>
        <v>0</v>
      </c>
      <c r="T55" s="9">
        <f t="shared" si="44"/>
        <v>194538.3</v>
      </c>
      <c r="U55" s="9">
        <f t="shared" si="44"/>
        <v>0</v>
      </c>
      <c r="V55" s="9">
        <f t="shared" si="44"/>
        <v>0</v>
      </c>
      <c r="W55" s="9">
        <f t="shared" si="44"/>
        <v>0</v>
      </c>
      <c r="X55" s="9">
        <f t="shared" si="44"/>
        <v>0</v>
      </c>
      <c r="Y55" s="9">
        <f t="shared" ref="Y55:Z55" si="45">SUM(Y56:Y59)</f>
        <v>0</v>
      </c>
      <c r="Z55" s="9">
        <f t="shared" si="45"/>
        <v>0</v>
      </c>
      <c r="AA55" s="9">
        <f t="shared" si="44"/>
        <v>0</v>
      </c>
      <c r="AB55" s="9">
        <f t="shared" si="44"/>
        <v>0</v>
      </c>
      <c r="AC55" s="28"/>
      <c r="AD55" s="40"/>
      <c r="AE55" s="41"/>
      <c r="AF55" s="41"/>
    </row>
    <row r="56" spans="1:32" s="42" customFormat="1" ht="15.75" customHeight="1" x14ac:dyDescent="0.25">
      <c r="A56" s="1"/>
      <c r="B56" s="89"/>
      <c r="C56" s="91"/>
      <c r="D56" s="94"/>
      <c r="E56" s="94"/>
      <c r="F56" s="94"/>
      <c r="G56" s="91"/>
      <c r="H56" s="94"/>
      <c r="I56" s="94"/>
      <c r="J56" s="94"/>
      <c r="K56" s="94"/>
      <c r="L56" s="85"/>
      <c r="M56" s="87"/>
      <c r="N56" s="11" t="s">
        <v>38</v>
      </c>
      <c r="O56" s="9">
        <v>197131.3</v>
      </c>
      <c r="P56" s="9">
        <v>0</v>
      </c>
      <c r="Q56" s="9">
        <f>O56+P56</f>
        <v>197131.3</v>
      </c>
      <c r="R56" s="9">
        <v>194538.3</v>
      </c>
      <c r="S56" s="9"/>
      <c r="T56" s="9">
        <f>R56+S56</f>
        <v>194538.3</v>
      </c>
      <c r="U56" s="9">
        <v>0</v>
      </c>
      <c r="V56" s="9"/>
      <c r="W56" s="9">
        <f>U56+V56</f>
        <v>0</v>
      </c>
      <c r="X56" s="9">
        <v>0</v>
      </c>
      <c r="Y56" s="9"/>
      <c r="Z56" s="9">
        <f>X56+Y56</f>
        <v>0</v>
      </c>
      <c r="AA56" s="9">
        <v>0</v>
      </c>
      <c r="AB56" s="9">
        <v>0</v>
      </c>
      <c r="AC56" s="28"/>
      <c r="AD56" s="40"/>
      <c r="AE56" s="41"/>
      <c r="AF56" s="41"/>
    </row>
    <row r="57" spans="1:32" s="42" customFormat="1" ht="15.75" customHeight="1" x14ac:dyDescent="0.25">
      <c r="A57" s="1"/>
      <c r="B57" s="89"/>
      <c r="C57" s="91"/>
      <c r="D57" s="94"/>
      <c r="E57" s="94"/>
      <c r="F57" s="94"/>
      <c r="G57" s="91"/>
      <c r="H57" s="94"/>
      <c r="I57" s="94"/>
      <c r="J57" s="94"/>
      <c r="K57" s="94"/>
      <c r="L57" s="85"/>
      <c r="M57" s="87"/>
      <c r="N57" s="11" t="s">
        <v>42</v>
      </c>
      <c r="O57" s="9">
        <v>0</v>
      </c>
      <c r="P57" s="9"/>
      <c r="Q57" s="9">
        <f t="shared" ref="Q57:Q59" si="46">O57+P57</f>
        <v>0</v>
      </c>
      <c r="R57" s="9">
        <v>0</v>
      </c>
      <c r="S57" s="9"/>
      <c r="T57" s="9">
        <f t="shared" ref="T57:T59" si="47">R57+S57</f>
        <v>0</v>
      </c>
      <c r="U57" s="9">
        <v>0</v>
      </c>
      <c r="V57" s="9"/>
      <c r="W57" s="9">
        <f t="shared" ref="W57:W59" si="48">U57+V57</f>
        <v>0</v>
      </c>
      <c r="X57" s="9">
        <v>0</v>
      </c>
      <c r="Y57" s="9"/>
      <c r="Z57" s="9">
        <f t="shared" ref="Z57:Z59" si="49">X57+Y57</f>
        <v>0</v>
      </c>
      <c r="AA57" s="9">
        <v>0</v>
      </c>
      <c r="AB57" s="9">
        <v>0</v>
      </c>
      <c r="AC57" s="28"/>
      <c r="AD57" s="40"/>
      <c r="AE57" s="41"/>
      <c r="AF57" s="41"/>
    </row>
    <row r="58" spans="1:32" s="42" customFormat="1" ht="15.75" customHeight="1" x14ac:dyDescent="0.25">
      <c r="A58" s="1"/>
      <c r="B58" s="89"/>
      <c r="C58" s="91"/>
      <c r="D58" s="94"/>
      <c r="E58" s="94"/>
      <c r="F58" s="94"/>
      <c r="G58" s="91"/>
      <c r="H58" s="94"/>
      <c r="I58" s="94"/>
      <c r="J58" s="94"/>
      <c r="K58" s="94"/>
      <c r="L58" s="85"/>
      <c r="M58" s="87"/>
      <c r="N58" s="11" t="s">
        <v>40</v>
      </c>
      <c r="O58" s="9">
        <v>0</v>
      </c>
      <c r="P58" s="9"/>
      <c r="Q58" s="9">
        <f t="shared" si="46"/>
        <v>0</v>
      </c>
      <c r="R58" s="9">
        <v>0</v>
      </c>
      <c r="S58" s="9"/>
      <c r="T58" s="9">
        <f t="shared" si="47"/>
        <v>0</v>
      </c>
      <c r="U58" s="9">
        <v>0</v>
      </c>
      <c r="V58" s="9"/>
      <c r="W58" s="9">
        <f t="shared" si="48"/>
        <v>0</v>
      </c>
      <c r="X58" s="9">
        <v>0</v>
      </c>
      <c r="Y58" s="9"/>
      <c r="Z58" s="9">
        <f t="shared" si="49"/>
        <v>0</v>
      </c>
      <c r="AA58" s="9">
        <v>0</v>
      </c>
      <c r="AB58" s="9">
        <v>0</v>
      </c>
      <c r="AC58" s="28"/>
      <c r="AD58" s="40"/>
      <c r="AE58" s="41"/>
      <c r="AF58" s="41"/>
    </row>
    <row r="59" spans="1:32" s="42" customFormat="1" ht="25.5" customHeight="1" x14ac:dyDescent="0.25">
      <c r="A59" s="1"/>
      <c r="B59" s="90"/>
      <c r="C59" s="92"/>
      <c r="D59" s="95"/>
      <c r="E59" s="95"/>
      <c r="F59" s="95"/>
      <c r="G59" s="92"/>
      <c r="H59" s="95"/>
      <c r="I59" s="95"/>
      <c r="J59" s="95"/>
      <c r="K59" s="95"/>
      <c r="L59" s="86"/>
      <c r="M59" s="87"/>
      <c r="N59" s="11" t="s">
        <v>41</v>
      </c>
      <c r="O59" s="9">
        <v>0</v>
      </c>
      <c r="P59" s="9"/>
      <c r="Q59" s="9">
        <f t="shared" si="46"/>
        <v>0</v>
      </c>
      <c r="R59" s="9">
        <v>0</v>
      </c>
      <c r="S59" s="9"/>
      <c r="T59" s="9">
        <f t="shared" si="47"/>
        <v>0</v>
      </c>
      <c r="U59" s="9">
        <v>0</v>
      </c>
      <c r="V59" s="9"/>
      <c r="W59" s="9">
        <f t="shared" si="48"/>
        <v>0</v>
      </c>
      <c r="X59" s="9">
        <v>0</v>
      </c>
      <c r="Y59" s="9"/>
      <c r="Z59" s="9">
        <f t="shared" si="49"/>
        <v>0</v>
      </c>
      <c r="AA59" s="9">
        <v>0</v>
      </c>
      <c r="AB59" s="9">
        <v>0</v>
      </c>
      <c r="AC59" s="28"/>
      <c r="AD59" s="40"/>
      <c r="AE59" s="41"/>
      <c r="AF59" s="41"/>
    </row>
    <row r="60" spans="1:32" s="42" customFormat="1" ht="15.75" customHeight="1" x14ac:dyDescent="0.25">
      <c r="A60" s="1"/>
      <c r="B60" s="88" t="s">
        <v>45</v>
      </c>
      <c r="C60" s="78">
        <v>2017</v>
      </c>
      <c r="D60" s="78" t="s">
        <v>7</v>
      </c>
      <c r="E60" s="78" t="s">
        <v>93</v>
      </c>
      <c r="F60" s="78" t="s">
        <v>7</v>
      </c>
      <c r="G60" s="78" t="s">
        <v>14</v>
      </c>
      <c r="H60" s="78" t="s">
        <v>6</v>
      </c>
      <c r="I60" s="78" t="s">
        <v>7</v>
      </c>
      <c r="J60" s="78" t="s">
        <v>7</v>
      </c>
      <c r="K60" s="82">
        <v>0</v>
      </c>
      <c r="L60" s="82" t="s">
        <v>52</v>
      </c>
      <c r="M60" s="87" t="s">
        <v>58</v>
      </c>
      <c r="N60" s="11" t="s">
        <v>5</v>
      </c>
      <c r="O60" s="9">
        <f t="shared" ref="O60:AB60" si="50">SUM(O61:O64)</f>
        <v>26000</v>
      </c>
      <c r="P60" s="9">
        <f t="shared" si="50"/>
        <v>0</v>
      </c>
      <c r="Q60" s="9">
        <f t="shared" si="50"/>
        <v>26000</v>
      </c>
      <c r="R60" s="9">
        <f t="shared" si="50"/>
        <v>104000</v>
      </c>
      <c r="S60" s="9">
        <f t="shared" si="50"/>
        <v>0</v>
      </c>
      <c r="T60" s="9">
        <f t="shared" si="50"/>
        <v>104000</v>
      </c>
      <c r="U60" s="9">
        <f t="shared" si="50"/>
        <v>0</v>
      </c>
      <c r="V60" s="9">
        <f t="shared" si="50"/>
        <v>475950</v>
      </c>
      <c r="W60" s="9">
        <f t="shared" si="50"/>
        <v>475950</v>
      </c>
      <c r="X60" s="9">
        <f t="shared" si="50"/>
        <v>0</v>
      </c>
      <c r="Y60" s="9">
        <f t="shared" ref="Y60:Z60" si="51">SUM(Y61:Y64)</f>
        <v>474923.3</v>
      </c>
      <c r="Z60" s="9">
        <f t="shared" si="51"/>
        <v>474923.3</v>
      </c>
      <c r="AA60" s="9">
        <f t="shared" si="50"/>
        <v>0</v>
      </c>
      <c r="AB60" s="9">
        <f t="shared" si="50"/>
        <v>0</v>
      </c>
      <c r="AC60" s="28"/>
      <c r="AD60" s="40"/>
      <c r="AE60" s="41"/>
      <c r="AF60" s="41"/>
    </row>
    <row r="61" spans="1:32" s="42" customFormat="1" ht="15.75" x14ac:dyDescent="0.25">
      <c r="A61" s="1"/>
      <c r="B61" s="89"/>
      <c r="C61" s="91"/>
      <c r="D61" s="94"/>
      <c r="E61" s="94"/>
      <c r="F61" s="94"/>
      <c r="G61" s="91"/>
      <c r="H61" s="94"/>
      <c r="I61" s="94"/>
      <c r="J61" s="94"/>
      <c r="K61" s="94"/>
      <c r="L61" s="85"/>
      <c r="M61" s="87"/>
      <c r="N61" s="11" t="s">
        <v>38</v>
      </c>
      <c r="O61" s="9">
        <f>30000-4000</f>
        <v>26000</v>
      </c>
      <c r="P61" s="9">
        <v>0</v>
      </c>
      <c r="Q61" s="9">
        <f>O61+P61</f>
        <v>26000</v>
      </c>
      <c r="R61" s="9">
        <f>100000+4000</f>
        <v>104000</v>
      </c>
      <c r="S61" s="9"/>
      <c r="T61" s="9">
        <f>R61+S61</f>
        <v>104000</v>
      </c>
      <c r="U61" s="9">
        <v>0</v>
      </c>
      <c r="V61" s="9">
        <v>475950</v>
      </c>
      <c r="W61" s="9">
        <f>U61+V61</f>
        <v>475950</v>
      </c>
      <c r="X61" s="9">
        <v>0</v>
      </c>
      <c r="Y61" s="9">
        <v>474923.3</v>
      </c>
      <c r="Z61" s="9">
        <v>474923.3</v>
      </c>
      <c r="AA61" s="9">
        <v>0</v>
      </c>
      <c r="AB61" s="9">
        <v>0</v>
      </c>
      <c r="AC61" s="28"/>
      <c r="AD61" s="40"/>
      <c r="AE61" s="41"/>
      <c r="AF61" s="41"/>
    </row>
    <row r="62" spans="1:32" s="42" customFormat="1" ht="15.75" x14ac:dyDescent="0.25">
      <c r="A62" s="1"/>
      <c r="B62" s="89"/>
      <c r="C62" s="91"/>
      <c r="D62" s="94"/>
      <c r="E62" s="94"/>
      <c r="F62" s="94"/>
      <c r="G62" s="91"/>
      <c r="H62" s="94"/>
      <c r="I62" s="94"/>
      <c r="J62" s="94"/>
      <c r="K62" s="94"/>
      <c r="L62" s="85"/>
      <c r="M62" s="87"/>
      <c r="N62" s="11" t="s">
        <v>42</v>
      </c>
      <c r="O62" s="9">
        <v>0</v>
      </c>
      <c r="P62" s="9"/>
      <c r="Q62" s="9">
        <f t="shared" ref="Q62:Q64" si="52">O62+P62</f>
        <v>0</v>
      </c>
      <c r="R62" s="9">
        <v>0</v>
      </c>
      <c r="S62" s="9"/>
      <c r="T62" s="9">
        <f t="shared" ref="T62:T64" si="53">R62+S62</f>
        <v>0</v>
      </c>
      <c r="U62" s="9">
        <v>0</v>
      </c>
      <c r="V62" s="9"/>
      <c r="W62" s="9">
        <f t="shared" ref="W62:W64" si="54">U62+V62</f>
        <v>0</v>
      </c>
      <c r="X62" s="9">
        <v>0</v>
      </c>
      <c r="Y62" s="9"/>
      <c r="Z62" s="9">
        <f t="shared" ref="Z62:Z64" si="55">X62+Y62</f>
        <v>0</v>
      </c>
      <c r="AA62" s="9">
        <v>0</v>
      </c>
      <c r="AB62" s="9">
        <v>0</v>
      </c>
      <c r="AC62" s="28"/>
      <c r="AD62" s="40"/>
      <c r="AE62" s="41"/>
      <c r="AF62" s="41"/>
    </row>
    <row r="63" spans="1:32" s="42" customFormat="1" ht="15.75" x14ac:dyDescent="0.25">
      <c r="A63" s="1"/>
      <c r="B63" s="89"/>
      <c r="C63" s="91"/>
      <c r="D63" s="94"/>
      <c r="E63" s="94"/>
      <c r="F63" s="94"/>
      <c r="G63" s="91"/>
      <c r="H63" s="94"/>
      <c r="I63" s="94"/>
      <c r="J63" s="94"/>
      <c r="K63" s="94"/>
      <c r="L63" s="85"/>
      <c r="M63" s="87"/>
      <c r="N63" s="11" t="s">
        <v>40</v>
      </c>
      <c r="O63" s="9">
        <v>0</v>
      </c>
      <c r="P63" s="9"/>
      <c r="Q63" s="9">
        <f t="shared" si="52"/>
        <v>0</v>
      </c>
      <c r="R63" s="9">
        <v>0</v>
      </c>
      <c r="S63" s="9"/>
      <c r="T63" s="9">
        <f t="shared" si="53"/>
        <v>0</v>
      </c>
      <c r="U63" s="9">
        <v>0</v>
      </c>
      <c r="V63" s="9"/>
      <c r="W63" s="9">
        <f t="shared" si="54"/>
        <v>0</v>
      </c>
      <c r="X63" s="9">
        <v>0</v>
      </c>
      <c r="Y63" s="9"/>
      <c r="Z63" s="9">
        <f t="shared" si="55"/>
        <v>0</v>
      </c>
      <c r="AA63" s="9">
        <v>0</v>
      </c>
      <c r="AB63" s="9">
        <v>0</v>
      </c>
      <c r="AC63" s="28"/>
      <c r="AD63" s="40"/>
      <c r="AE63" s="41"/>
      <c r="AF63" s="41"/>
    </row>
    <row r="64" spans="1:32" s="42" customFormat="1" ht="34.5" customHeight="1" x14ac:dyDescent="0.25">
      <c r="A64" s="1"/>
      <c r="B64" s="90"/>
      <c r="C64" s="92"/>
      <c r="D64" s="95"/>
      <c r="E64" s="95"/>
      <c r="F64" s="95"/>
      <c r="G64" s="92"/>
      <c r="H64" s="95"/>
      <c r="I64" s="95"/>
      <c r="J64" s="95"/>
      <c r="K64" s="95"/>
      <c r="L64" s="86"/>
      <c r="M64" s="87"/>
      <c r="N64" s="11" t="s">
        <v>41</v>
      </c>
      <c r="O64" s="9">
        <v>0</v>
      </c>
      <c r="P64" s="9"/>
      <c r="Q64" s="9">
        <f t="shared" si="52"/>
        <v>0</v>
      </c>
      <c r="R64" s="9">
        <v>0</v>
      </c>
      <c r="S64" s="9"/>
      <c r="T64" s="9">
        <f t="shared" si="53"/>
        <v>0</v>
      </c>
      <c r="U64" s="9">
        <v>0</v>
      </c>
      <c r="V64" s="9"/>
      <c r="W64" s="9">
        <f t="shared" si="54"/>
        <v>0</v>
      </c>
      <c r="X64" s="9">
        <v>0</v>
      </c>
      <c r="Y64" s="9"/>
      <c r="Z64" s="9">
        <f t="shared" si="55"/>
        <v>0</v>
      </c>
      <c r="AA64" s="9">
        <v>0</v>
      </c>
      <c r="AB64" s="9">
        <v>0</v>
      </c>
      <c r="AC64" s="28"/>
      <c r="AD64" s="40"/>
      <c r="AE64" s="41"/>
      <c r="AF64" s="41"/>
    </row>
    <row r="65" spans="1:32" s="42" customFormat="1" ht="15.75" hidden="1" customHeight="1" x14ac:dyDescent="0.25">
      <c r="A65" s="1"/>
      <c r="B65" s="88" t="s">
        <v>70</v>
      </c>
      <c r="C65" s="78">
        <v>2018</v>
      </c>
      <c r="D65" s="78" t="s">
        <v>7</v>
      </c>
      <c r="E65" s="78" t="s">
        <v>7</v>
      </c>
      <c r="F65" s="78" t="s">
        <v>7</v>
      </c>
      <c r="G65" s="78" t="s">
        <v>14</v>
      </c>
      <c r="H65" s="78" t="s">
        <v>6</v>
      </c>
      <c r="I65" s="78" t="s">
        <v>7</v>
      </c>
      <c r="J65" s="78" t="s">
        <v>7</v>
      </c>
      <c r="K65" s="82">
        <v>0</v>
      </c>
      <c r="L65" s="82" t="s">
        <v>53</v>
      </c>
      <c r="M65" s="87" t="s">
        <v>58</v>
      </c>
      <c r="N65" s="11" t="s">
        <v>5</v>
      </c>
      <c r="O65" s="9">
        <f t="shared" ref="O65:AB65" si="56">SUM(O66:O69)</f>
        <v>35431</v>
      </c>
      <c r="P65" s="9">
        <f t="shared" si="56"/>
        <v>0</v>
      </c>
      <c r="Q65" s="9">
        <f t="shared" si="56"/>
        <v>35431</v>
      </c>
      <c r="R65" s="9">
        <f t="shared" si="56"/>
        <v>0</v>
      </c>
      <c r="S65" s="9">
        <f t="shared" si="56"/>
        <v>0</v>
      </c>
      <c r="T65" s="9">
        <f t="shared" si="56"/>
        <v>0</v>
      </c>
      <c r="U65" s="9">
        <f t="shared" si="56"/>
        <v>0</v>
      </c>
      <c r="V65" s="9">
        <f t="shared" si="56"/>
        <v>0</v>
      </c>
      <c r="W65" s="9">
        <f t="shared" si="56"/>
        <v>0</v>
      </c>
      <c r="X65" s="9">
        <f t="shared" si="56"/>
        <v>0</v>
      </c>
      <c r="Y65" s="9">
        <f t="shared" ref="Y65:Z65" si="57">SUM(Y66:Y69)</f>
        <v>0</v>
      </c>
      <c r="Z65" s="9">
        <f t="shared" si="57"/>
        <v>0</v>
      </c>
      <c r="AA65" s="9">
        <f t="shared" si="56"/>
        <v>0</v>
      </c>
      <c r="AB65" s="9">
        <f t="shared" si="56"/>
        <v>0</v>
      </c>
      <c r="AC65" s="28"/>
      <c r="AD65" s="40"/>
      <c r="AE65" s="41"/>
      <c r="AF65" s="41"/>
    </row>
    <row r="66" spans="1:32" s="42" customFormat="1" ht="15.75" hidden="1" x14ac:dyDescent="0.25">
      <c r="A66" s="1"/>
      <c r="B66" s="89"/>
      <c r="C66" s="91"/>
      <c r="D66" s="94"/>
      <c r="E66" s="94"/>
      <c r="F66" s="94"/>
      <c r="G66" s="91"/>
      <c r="H66" s="94"/>
      <c r="I66" s="94"/>
      <c r="J66" s="94"/>
      <c r="K66" s="94"/>
      <c r="L66" s="85"/>
      <c r="M66" s="87"/>
      <c r="N66" s="11" t="s">
        <v>38</v>
      </c>
      <c r="O66" s="9">
        <v>35431</v>
      </c>
      <c r="P66" s="9">
        <v>0</v>
      </c>
      <c r="Q66" s="9">
        <f>O66+P66</f>
        <v>35431</v>
      </c>
      <c r="R66" s="9">
        <v>0</v>
      </c>
      <c r="S66" s="9"/>
      <c r="T66" s="9">
        <f>R66+S66</f>
        <v>0</v>
      </c>
      <c r="U66" s="9">
        <v>0</v>
      </c>
      <c r="V66" s="9"/>
      <c r="W66" s="9">
        <f>U66+V66</f>
        <v>0</v>
      </c>
      <c r="X66" s="9">
        <v>0</v>
      </c>
      <c r="Y66" s="9"/>
      <c r="Z66" s="9">
        <f>X66+Y66</f>
        <v>0</v>
      </c>
      <c r="AA66" s="9">
        <v>0</v>
      </c>
      <c r="AB66" s="9">
        <v>0</v>
      </c>
      <c r="AC66" s="28"/>
      <c r="AD66" s="40"/>
      <c r="AE66" s="41"/>
      <c r="AF66" s="41"/>
    </row>
    <row r="67" spans="1:32" s="42" customFormat="1" ht="15.75" hidden="1" x14ac:dyDescent="0.25">
      <c r="A67" s="1"/>
      <c r="B67" s="89"/>
      <c r="C67" s="91"/>
      <c r="D67" s="94"/>
      <c r="E67" s="94"/>
      <c r="F67" s="94"/>
      <c r="G67" s="91"/>
      <c r="H67" s="94"/>
      <c r="I67" s="94"/>
      <c r="J67" s="94"/>
      <c r="K67" s="94"/>
      <c r="L67" s="85"/>
      <c r="M67" s="87"/>
      <c r="N67" s="11" t="s">
        <v>42</v>
      </c>
      <c r="O67" s="9">
        <v>0</v>
      </c>
      <c r="P67" s="9"/>
      <c r="Q67" s="9">
        <f t="shared" ref="Q67:Q69" si="58">O67+P67</f>
        <v>0</v>
      </c>
      <c r="R67" s="9">
        <v>0</v>
      </c>
      <c r="S67" s="9"/>
      <c r="T67" s="9">
        <f t="shared" ref="T67:T69" si="59">R67+S67</f>
        <v>0</v>
      </c>
      <c r="U67" s="9">
        <v>0</v>
      </c>
      <c r="V67" s="9"/>
      <c r="W67" s="9">
        <f t="shared" ref="W67:W69" si="60">U67+V67</f>
        <v>0</v>
      </c>
      <c r="X67" s="9">
        <v>0</v>
      </c>
      <c r="Y67" s="9"/>
      <c r="Z67" s="9">
        <f t="shared" ref="Z67:Z69" si="61">X67+Y67</f>
        <v>0</v>
      </c>
      <c r="AA67" s="9">
        <v>0</v>
      </c>
      <c r="AB67" s="9">
        <v>0</v>
      </c>
      <c r="AC67" s="28"/>
      <c r="AD67" s="40"/>
      <c r="AE67" s="41"/>
      <c r="AF67" s="41"/>
    </row>
    <row r="68" spans="1:32" s="42" customFormat="1" ht="15.75" hidden="1" x14ac:dyDescent="0.25">
      <c r="A68" s="1"/>
      <c r="B68" s="89"/>
      <c r="C68" s="91"/>
      <c r="D68" s="94"/>
      <c r="E68" s="94"/>
      <c r="F68" s="94"/>
      <c r="G68" s="91"/>
      <c r="H68" s="94"/>
      <c r="I68" s="94"/>
      <c r="J68" s="94"/>
      <c r="K68" s="94"/>
      <c r="L68" s="85"/>
      <c r="M68" s="87"/>
      <c r="N68" s="11" t="s">
        <v>40</v>
      </c>
      <c r="O68" s="9">
        <v>0</v>
      </c>
      <c r="P68" s="9"/>
      <c r="Q68" s="9">
        <f t="shared" si="58"/>
        <v>0</v>
      </c>
      <c r="R68" s="9">
        <v>0</v>
      </c>
      <c r="S68" s="9"/>
      <c r="T68" s="9">
        <f t="shared" si="59"/>
        <v>0</v>
      </c>
      <c r="U68" s="9">
        <v>0</v>
      </c>
      <c r="V68" s="9"/>
      <c r="W68" s="9">
        <f t="shared" si="60"/>
        <v>0</v>
      </c>
      <c r="X68" s="9">
        <v>0</v>
      </c>
      <c r="Y68" s="9"/>
      <c r="Z68" s="9">
        <f t="shared" si="61"/>
        <v>0</v>
      </c>
      <c r="AA68" s="9">
        <v>0</v>
      </c>
      <c r="AB68" s="9">
        <v>0</v>
      </c>
      <c r="AC68" s="28"/>
      <c r="AD68" s="40"/>
      <c r="AE68" s="41"/>
      <c r="AF68" s="41"/>
    </row>
    <row r="69" spans="1:32" s="42" customFormat="1" ht="18.75" hidden="1" customHeight="1" x14ac:dyDescent="0.25">
      <c r="A69" s="1"/>
      <c r="B69" s="90"/>
      <c r="C69" s="92"/>
      <c r="D69" s="95"/>
      <c r="E69" s="95"/>
      <c r="F69" s="95"/>
      <c r="G69" s="92"/>
      <c r="H69" s="95"/>
      <c r="I69" s="95"/>
      <c r="J69" s="95"/>
      <c r="K69" s="95"/>
      <c r="L69" s="86"/>
      <c r="M69" s="87"/>
      <c r="N69" s="11" t="s">
        <v>41</v>
      </c>
      <c r="O69" s="9">
        <v>0</v>
      </c>
      <c r="P69" s="9"/>
      <c r="Q69" s="9">
        <f t="shared" si="58"/>
        <v>0</v>
      </c>
      <c r="R69" s="9">
        <v>0</v>
      </c>
      <c r="S69" s="9"/>
      <c r="T69" s="9">
        <f t="shared" si="59"/>
        <v>0</v>
      </c>
      <c r="U69" s="9">
        <v>0</v>
      </c>
      <c r="V69" s="9"/>
      <c r="W69" s="9">
        <f t="shared" si="60"/>
        <v>0</v>
      </c>
      <c r="X69" s="9">
        <v>0</v>
      </c>
      <c r="Y69" s="9"/>
      <c r="Z69" s="9">
        <f t="shared" si="61"/>
        <v>0</v>
      </c>
      <c r="AA69" s="9">
        <v>0</v>
      </c>
      <c r="AB69" s="9">
        <v>0</v>
      </c>
      <c r="AC69" s="28"/>
      <c r="AD69" s="40"/>
      <c r="AE69" s="41"/>
      <c r="AF69" s="41"/>
    </row>
    <row r="70" spans="1:32" s="42" customFormat="1" ht="15.75" hidden="1" customHeight="1" x14ac:dyDescent="0.25">
      <c r="A70" s="1"/>
      <c r="B70" s="88" t="s">
        <v>55</v>
      </c>
      <c r="C70" s="78">
        <v>2017</v>
      </c>
      <c r="D70" s="78" t="s">
        <v>7</v>
      </c>
      <c r="E70" s="78" t="s">
        <v>7</v>
      </c>
      <c r="F70" s="78" t="s">
        <v>7</v>
      </c>
      <c r="G70" s="78" t="s">
        <v>14</v>
      </c>
      <c r="H70" s="78" t="s">
        <v>6</v>
      </c>
      <c r="I70" s="78" t="s">
        <v>7</v>
      </c>
      <c r="J70" s="78" t="s">
        <v>7</v>
      </c>
      <c r="K70" s="82">
        <v>0</v>
      </c>
      <c r="L70" s="82" t="s">
        <v>50</v>
      </c>
      <c r="M70" s="87" t="s">
        <v>58</v>
      </c>
      <c r="N70" s="11" t="s">
        <v>5</v>
      </c>
      <c r="O70" s="9">
        <f t="shared" ref="O70:AB70" si="62">SUM(O71:O74)</f>
        <v>3276.7</v>
      </c>
      <c r="P70" s="9">
        <f t="shared" si="62"/>
        <v>0</v>
      </c>
      <c r="Q70" s="9">
        <f t="shared" si="62"/>
        <v>3276.7</v>
      </c>
      <c r="R70" s="9">
        <f t="shared" si="62"/>
        <v>0</v>
      </c>
      <c r="S70" s="9">
        <f t="shared" si="62"/>
        <v>0</v>
      </c>
      <c r="T70" s="9">
        <f t="shared" si="62"/>
        <v>0</v>
      </c>
      <c r="U70" s="9">
        <f t="shared" si="62"/>
        <v>0</v>
      </c>
      <c r="V70" s="9">
        <f t="shared" si="62"/>
        <v>0</v>
      </c>
      <c r="W70" s="9">
        <f t="shared" si="62"/>
        <v>0</v>
      </c>
      <c r="X70" s="9">
        <f t="shared" si="62"/>
        <v>0</v>
      </c>
      <c r="Y70" s="9">
        <f t="shared" ref="Y70:Z70" si="63">SUM(Y71:Y74)</f>
        <v>0</v>
      </c>
      <c r="Z70" s="9">
        <f t="shared" si="63"/>
        <v>0</v>
      </c>
      <c r="AA70" s="9">
        <f t="shared" si="62"/>
        <v>0</v>
      </c>
      <c r="AB70" s="9">
        <f t="shared" si="62"/>
        <v>0</v>
      </c>
      <c r="AC70" s="28"/>
      <c r="AD70" s="40"/>
      <c r="AE70" s="41"/>
      <c r="AF70" s="41"/>
    </row>
    <row r="71" spans="1:32" s="42" customFormat="1" ht="15.75" hidden="1" x14ac:dyDescent="0.25">
      <c r="A71" s="1"/>
      <c r="B71" s="89"/>
      <c r="C71" s="91"/>
      <c r="D71" s="94"/>
      <c r="E71" s="94"/>
      <c r="F71" s="94"/>
      <c r="G71" s="91"/>
      <c r="H71" s="94"/>
      <c r="I71" s="94"/>
      <c r="J71" s="94"/>
      <c r="K71" s="94"/>
      <c r="L71" s="85"/>
      <c r="M71" s="87"/>
      <c r="N71" s="11" t="s">
        <v>38</v>
      </c>
      <c r="O71" s="9">
        <v>3276.7</v>
      </c>
      <c r="P71" s="9">
        <v>0</v>
      </c>
      <c r="Q71" s="9">
        <f>O71+P71</f>
        <v>3276.7</v>
      </c>
      <c r="R71" s="9">
        <v>0</v>
      </c>
      <c r="S71" s="9"/>
      <c r="T71" s="9">
        <f>R71+S71</f>
        <v>0</v>
      </c>
      <c r="U71" s="9">
        <v>0</v>
      </c>
      <c r="V71" s="9"/>
      <c r="W71" s="9">
        <f>U71+V71</f>
        <v>0</v>
      </c>
      <c r="X71" s="9">
        <v>0</v>
      </c>
      <c r="Y71" s="9"/>
      <c r="Z71" s="9">
        <f>X71+Y71</f>
        <v>0</v>
      </c>
      <c r="AA71" s="9">
        <v>0</v>
      </c>
      <c r="AB71" s="9">
        <v>0</v>
      </c>
      <c r="AC71" s="28"/>
      <c r="AD71" s="40"/>
      <c r="AE71" s="41"/>
      <c r="AF71" s="41"/>
    </row>
    <row r="72" spans="1:32" s="42" customFormat="1" ht="15.75" hidden="1" x14ac:dyDescent="0.25">
      <c r="A72" s="1"/>
      <c r="B72" s="89"/>
      <c r="C72" s="91"/>
      <c r="D72" s="94"/>
      <c r="E72" s="94"/>
      <c r="F72" s="94"/>
      <c r="G72" s="91"/>
      <c r="H72" s="94"/>
      <c r="I72" s="94"/>
      <c r="J72" s="94"/>
      <c r="K72" s="94"/>
      <c r="L72" s="85"/>
      <c r="M72" s="87"/>
      <c r="N72" s="11" t="s">
        <v>42</v>
      </c>
      <c r="O72" s="9">
        <v>0</v>
      </c>
      <c r="P72" s="9"/>
      <c r="Q72" s="9">
        <f t="shared" ref="Q72:Q75" si="64">O72+P72</f>
        <v>0</v>
      </c>
      <c r="R72" s="9">
        <v>0</v>
      </c>
      <c r="S72" s="9"/>
      <c r="T72" s="9">
        <f t="shared" ref="T72:T75" si="65">R72+S72</f>
        <v>0</v>
      </c>
      <c r="U72" s="9">
        <v>0</v>
      </c>
      <c r="V72" s="9"/>
      <c r="W72" s="9">
        <f t="shared" ref="W72:W75" si="66">U72+V72</f>
        <v>0</v>
      </c>
      <c r="X72" s="9">
        <v>0</v>
      </c>
      <c r="Y72" s="9"/>
      <c r="Z72" s="9">
        <f t="shared" ref="Z72:Z75" si="67">X72+Y72</f>
        <v>0</v>
      </c>
      <c r="AA72" s="9">
        <v>0</v>
      </c>
      <c r="AB72" s="9">
        <v>0</v>
      </c>
      <c r="AC72" s="28"/>
      <c r="AD72" s="40"/>
      <c r="AE72" s="41"/>
      <c r="AF72" s="41"/>
    </row>
    <row r="73" spans="1:32" s="42" customFormat="1" ht="15.75" hidden="1" x14ac:dyDescent="0.25">
      <c r="A73" s="1"/>
      <c r="B73" s="89"/>
      <c r="C73" s="91"/>
      <c r="D73" s="94"/>
      <c r="E73" s="94"/>
      <c r="F73" s="94"/>
      <c r="G73" s="91"/>
      <c r="H73" s="94"/>
      <c r="I73" s="94"/>
      <c r="J73" s="94"/>
      <c r="K73" s="94"/>
      <c r="L73" s="85"/>
      <c r="M73" s="87"/>
      <c r="N73" s="11" t="s">
        <v>40</v>
      </c>
      <c r="O73" s="9">
        <v>0</v>
      </c>
      <c r="P73" s="9"/>
      <c r="Q73" s="9">
        <f t="shared" si="64"/>
        <v>0</v>
      </c>
      <c r="R73" s="9">
        <v>0</v>
      </c>
      <c r="S73" s="9"/>
      <c r="T73" s="9">
        <f t="shared" si="65"/>
        <v>0</v>
      </c>
      <c r="U73" s="9">
        <v>0</v>
      </c>
      <c r="V73" s="9"/>
      <c r="W73" s="9">
        <f t="shared" si="66"/>
        <v>0</v>
      </c>
      <c r="X73" s="9">
        <v>0</v>
      </c>
      <c r="Y73" s="9"/>
      <c r="Z73" s="9">
        <f t="shared" si="67"/>
        <v>0</v>
      </c>
      <c r="AA73" s="9">
        <v>0</v>
      </c>
      <c r="AB73" s="9">
        <v>0</v>
      </c>
      <c r="AC73" s="28"/>
      <c r="AD73" s="40"/>
      <c r="AE73" s="41"/>
      <c r="AF73" s="41"/>
    </row>
    <row r="74" spans="1:32" s="42" customFormat="1" ht="23.25" hidden="1" customHeight="1" x14ac:dyDescent="0.25">
      <c r="A74" s="1"/>
      <c r="B74" s="90"/>
      <c r="C74" s="92"/>
      <c r="D74" s="95"/>
      <c r="E74" s="95"/>
      <c r="F74" s="95"/>
      <c r="G74" s="92"/>
      <c r="H74" s="95"/>
      <c r="I74" s="95"/>
      <c r="J74" s="95"/>
      <c r="K74" s="95"/>
      <c r="L74" s="86"/>
      <c r="M74" s="87"/>
      <c r="N74" s="11" t="s">
        <v>41</v>
      </c>
      <c r="O74" s="9">
        <v>0</v>
      </c>
      <c r="P74" s="9"/>
      <c r="Q74" s="9">
        <f t="shared" si="64"/>
        <v>0</v>
      </c>
      <c r="R74" s="9">
        <v>0</v>
      </c>
      <c r="S74" s="9"/>
      <c r="T74" s="9">
        <f t="shared" si="65"/>
        <v>0</v>
      </c>
      <c r="U74" s="9">
        <v>0</v>
      </c>
      <c r="V74" s="9"/>
      <c r="W74" s="9">
        <f t="shared" si="66"/>
        <v>0</v>
      </c>
      <c r="X74" s="9">
        <v>0</v>
      </c>
      <c r="Y74" s="9"/>
      <c r="Z74" s="9">
        <f t="shared" si="67"/>
        <v>0</v>
      </c>
      <c r="AA74" s="9">
        <v>0</v>
      </c>
      <c r="AB74" s="9">
        <v>0</v>
      </c>
      <c r="AC74" s="28"/>
      <c r="AD74" s="40"/>
      <c r="AE74" s="41"/>
      <c r="AF74" s="41"/>
    </row>
    <row r="75" spans="1:32" s="42" customFormat="1" ht="15.75" customHeight="1" x14ac:dyDescent="0.25">
      <c r="A75" s="1"/>
      <c r="B75" s="88" t="s">
        <v>123</v>
      </c>
      <c r="C75" s="78">
        <v>2017</v>
      </c>
      <c r="D75" s="78" t="s">
        <v>7</v>
      </c>
      <c r="E75" s="78" t="s">
        <v>7</v>
      </c>
      <c r="F75" s="78" t="s">
        <v>7</v>
      </c>
      <c r="G75" s="78" t="s">
        <v>14</v>
      </c>
      <c r="H75" s="78" t="s">
        <v>6</v>
      </c>
      <c r="I75" s="78" t="s">
        <v>7</v>
      </c>
      <c r="J75" s="78" t="s">
        <v>7</v>
      </c>
      <c r="K75" s="82">
        <v>0</v>
      </c>
      <c r="L75" s="82" t="s">
        <v>54</v>
      </c>
      <c r="M75" s="87" t="s">
        <v>58</v>
      </c>
      <c r="N75" s="11" t="s">
        <v>5</v>
      </c>
      <c r="O75" s="9">
        <f t="shared" ref="O75:AB75" si="68">SUM(O76:O79)</f>
        <v>23722.1</v>
      </c>
      <c r="P75" s="9">
        <f t="shared" si="68"/>
        <v>0</v>
      </c>
      <c r="Q75" s="9">
        <f t="shared" si="64"/>
        <v>23722.1</v>
      </c>
      <c r="R75" s="9">
        <f t="shared" si="68"/>
        <v>0</v>
      </c>
      <c r="S75" s="9">
        <f t="shared" si="68"/>
        <v>1589</v>
      </c>
      <c r="T75" s="9">
        <f t="shared" si="65"/>
        <v>1589</v>
      </c>
      <c r="U75" s="9">
        <f t="shared" si="68"/>
        <v>0</v>
      </c>
      <c r="V75" s="9">
        <f t="shared" si="68"/>
        <v>0</v>
      </c>
      <c r="W75" s="9">
        <f t="shared" si="66"/>
        <v>0</v>
      </c>
      <c r="X75" s="9">
        <f t="shared" si="68"/>
        <v>0</v>
      </c>
      <c r="Y75" s="9">
        <f t="shared" ref="Y75" si="69">SUM(Y76:Y79)</f>
        <v>0</v>
      </c>
      <c r="Z75" s="9">
        <f t="shared" si="67"/>
        <v>0</v>
      </c>
      <c r="AA75" s="9">
        <f t="shared" si="68"/>
        <v>0</v>
      </c>
      <c r="AB75" s="9">
        <f t="shared" si="68"/>
        <v>0</v>
      </c>
      <c r="AC75" s="28"/>
      <c r="AD75" s="40"/>
      <c r="AE75" s="41"/>
      <c r="AF75" s="41"/>
    </row>
    <row r="76" spans="1:32" s="42" customFormat="1" ht="15.75" x14ac:dyDescent="0.25">
      <c r="A76" s="1"/>
      <c r="B76" s="89"/>
      <c r="C76" s="91"/>
      <c r="D76" s="94"/>
      <c r="E76" s="94"/>
      <c r="F76" s="94"/>
      <c r="G76" s="91"/>
      <c r="H76" s="94"/>
      <c r="I76" s="94"/>
      <c r="J76" s="94"/>
      <c r="K76" s="94"/>
      <c r="L76" s="85"/>
      <c r="M76" s="87"/>
      <c r="N76" s="11" t="s">
        <v>38</v>
      </c>
      <c r="O76" s="9">
        <v>23722.1</v>
      </c>
      <c r="P76" s="9">
        <v>0</v>
      </c>
      <c r="Q76" s="9">
        <f>O76+P76</f>
        <v>23722.1</v>
      </c>
      <c r="R76" s="9">
        <v>0</v>
      </c>
      <c r="S76" s="9">
        <v>1589</v>
      </c>
      <c r="T76" s="9">
        <f>R76+S76</f>
        <v>1589</v>
      </c>
      <c r="U76" s="9">
        <v>0</v>
      </c>
      <c r="V76" s="9"/>
      <c r="W76" s="9">
        <f>U76+V76</f>
        <v>0</v>
      </c>
      <c r="X76" s="9">
        <v>0</v>
      </c>
      <c r="Y76" s="9"/>
      <c r="Z76" s="9">
        <f>X76+Y76</f>
        <v>0</v>
      </c>
      <c r="AA76" s="9">
        <v>0</v>
      </c>
      <c r="AB76" s="9">
        <v>0</v>
      </c>
      <c r="AC76" s="28"/>
      <c r="AD76" s="40"/>
      <c r="AE76" s="41"/>
      <c r="AF76" s="41"/>
    </row>
    <row r="77" spans="1:32" s="42" customFormat="1" ht="15.75" x14ac:dyDescent="0.25">
      <c r="A77" s="1"/>
      <c r="B77" s="89"/>
      <c r="C77" s="91"/>
      <c r="D77" s="94"/>
      <c r="E77" s="94"/>
      <c r="F77" s="94"/>
      <c r="G77" s="91"/>
      <c r="H77" s="94"/>
      <c r="I77" s="94"/>
      <c r="J77" s="94"/>
      <c r="K77" s="94"/>
      <c r="L77" s="85"/>
      <c r="M77" s="87"/>
      <c r="N77" s="11" t="s">
        <v>42</v>
      </c>
      <c r="O77" s="9">
        <v>0</v>
      </c>
      <c r="P77" s="9"/>
      <c r="Q77" s="9">
        <f t="shared" ref="Q77:Q79" si="70">O77+P77</f>
        <v>0</v>
      </c>
      <c r="R77" s="9">
        <v>0</v>
      </c>
      <c r="S77" s="9"/>
      <c r="T77" s="9">
        <f t="shared" ref="T77:T84" si="71">R77+S77</f>
        <v>0</v>
      </c>
      <c r="U77" s="9">
        <v>0</v>
      </c>
      <c r="V77" s="9"/>
      <c r="W77" s="9">
        <f t="shared" ref="W77:W84" si="72">U77+V77</f>
        <v>0</v>
      </c>
      <c r="X77" s="9">
        <v>0</v>
      </c>
      <c r="Y77" s="9"/>
      <c r="Z77" s="9">
        <f t="shared" ref="Z77:Z79" si="73">X77+Y77</f>
        <v>0</v>
      </c>
      <c r="AA77" s="9">
        <v>0</v>
      </c>
      <c r="AB77" s="9">
        <v>0</v>
      </c>
      <c r="AC77" s="28"/>
      <c r="AD77" s="40"/>
      <c r="AE77" s="41"/>
      <c r="AF77" s="41"/>
    </row>
    <row r="78" spans="1:32" s="42" customFormat="1" ht="15.75" x14ac:dyDescent="0.25">
      <c r="A78" s="1"/>
      <c r="B78" s="89"/>
      <c r="C78" s="91"/>
      <c r="D78" s="94"/>
      <c r="E78" s="94"/>
      <c r="F78" s="94"/>
      <c r="G78" s="91"/>
      <c r="H78" s="94"/>
      <c r="I78" s="94"/>
      <c r="J78" s="94"/>
      <c r="K78" s="94"/>
      <c r="L78" s="85"/>
      <c r="M78" s="87"/>
      <c r="N78" s="11" t="s">
        <v>40</v>
      </c>
      <c r="O78" s="9">
        <v>0</v>
      </c>
      <c r="P78" s="9"/>
      <c r="Q78" s="9">
        <f t="shared" si="70"/>
        <v>0</v>
      </c>
      <c r="R78" s="9">
        <v>0</v>
      </c>
      <c r="S78" s="9"/>
      <c r="T78" s="9">
        <f t="shared" si="71"/>
        <v>0</v>
      </c>
      <c r="U78" s="9">
        <v>0</v>
      </c>
      <c r="V78" s="9"/>
      <c r="W78" s="9">
        <f t="shared" si="72"/>
        <v>0</v>
      </c>
      <c r="X78" s="9">
        <v>0</v>
      </c>
      <c r="Y78" s="9"/>
      <c r="Z78" s="9">
        <f t="shared" si="73"/>
        <v>0</v>
      </c>
      <c r="AA78" s="9">
        <v>0</v>
      </c>
      <c r="AB78" s="9">
        <v>0</v>
      </c>
      <c r="AC78" s="28"/>
      <c r="AD78" s="40"/>
      <c r="AE78" s="41"/>
      <c r="AF78" s="41"/>
    </row>
    <row r="79" spans="1:32" s="42" customFormat="1" ht="27" customHeight="1" x14ac:dyDescent="0.25">
      <c r="A79" s="1"/>
      <c r="B79" s="90"/>
      <c r="C79" s="92"/>
      <c r="D79" s="95"/>
      <c r="E79" s="95"/>
      <c r="F79" s="95"/>
      <c r="G79" s="92"/>
      <c r="H79" s="95"/>
      <c r="I79" s="95"/>
      <c r="J79" s="95"/>
      <c r="K79" s="95"/>
      <c r="L79" s="86"/>
      <c r="M79" s="87"/>
      <c r="N79" s="11" t="s">
        <v>41</v>
      </c>
      <c r="O79" s="9">
        <v>0</v>
      </c>
      <c r="P79" s="9"/>
      <c r="Q79" s="9">
        <f t="shared" si="70"/>
        <v>0</v>
      </c>
      <c r="R79" s="9">
        <v>0</v>
      </c>
      <c r="S79" s="9"/>
      <c r="T79" s="9">
        <f t="shared" si="71"/>
        <v>0</v>
      </c>
      <c r="U79" s="9">
        <v>0</v>
      </c>
      <c r="V79" s="9"/>
      <c r="W79" s="9">
        <f t="shared" si="72"/>
        <v>0</v>
      </c>
      <c r="X79" s="9">
        <v>0</v>
      </c>
      <c r="Y79" s="9"/>
      <c r="Z79" s="9">
        <f t="shared" si="73"/>
        <v>0</v>
      </c>
      <c r="AA79" s="9">
        <v>0</v>
      </c>
      <c r="AB79" s="9">
        <v>0</v>
      </c>
      <c r="AC79" s="28"/>
      <c r="AD79" s="40"/>
      <c r="AE79" s="41"/>
      <c r="AF79" s="41"/>
    </row>
    <row r="80" spans="1:32" s="42" customFormat="1" ht="15.75" customHeight="1" x14ac:dyDescent="0.25">
      <c r="A80" s="1"/>
      <c r="B80" s="88" t="s">
        <v>46</v>
      </c>
      <c r="C80" s="78">
        <v>2018</v>
      </c>
      <c r="D80" s="78" t="s">
        <v>7</v>
      </c>
      <c r="E80" s="78" t="s">
        <v>7</v>
      </c>
      <c r="F80" s="78" t="s">
        <v>7</v>
      </c>
      <c r="G80" s="78" t="s">
        <v>28</v>
      </c>
      <c r="H80" s="78" t="s">
        <v>6</v>
      </c>
      <c r="I80" s="78" t="s">
        <v>7</v>
      </c>
      <c r="J80" s="78" t="s">
        <v>7</v>
      </c>
      <c r="K80" s="82">
        <v>0</v>
      </c>
      <c r="L80" s="82" t="s">
        <v>7</v>
      </c>
      <c r="M80" s="87" t="s">
        <v>58</v>
      </c>
      <c r="N80" s="11" t="s">
        <v>5</v>
      </c>
      <c r="O80" s="9">
        <f t="shared" ref="O80:AB80" si="74">SUM(O81:O84)</f>
        <v>67000</v>
      </c>
      <c r="P80" s="9"/>
      <c r="Q80" s="9">
        <f>SUM(Q81:Q84)</f>
        <v>67000</v>
      </c>
      <c r="R80" s="9">
        <f t="shared" si="74"/>
        <v>100000</v>
      </c>
      <c r="S80" s="9">
        <f t="shared" si="74"/>
        <v>-100000</v>
      </c>
      <c r="T80" s="9">
        <f t="shared" si="71"/>
        <v>0</v>
      </c>
      <c r="U80" s="9">
        <f t="shared" si="74"/>
        <v>100000</v>
      </c>
      <c r="V80" s="9">
        <f t="shared" si="74"/>
        <v>-100000</v>
      </c>
      <c r="W80" s="9">
        <f t="shared" si="72"/>
        <v>0</v>
      </c>
      <c r="X80" s="9">
        <f t="shared" si="74"/>
        <v>0</v>
      </c>
      <c r="Y80" s="9">
        <f t="shared" si="74"/>
        <v>0</v>
      </c>
      <c r="Z80" s="9">
        <f t="shared" si="74"/>
        <v>0</v>
      </c>
      <c r="AA80" s="9">
        <f t="shared" si="74"/>
        <v>0</v>
      </c>
      <c r="AB80" s="9">
        <f t="shared" si="74"/>
        <v>0</v>
      </c>
      <c r="AC80" s="28"/>
      <c r="AD80" s="40"/>
      <c r="AE80" s="41"/>
      <c r="AF80" s="41"/>
    </row>
    <row r="81" spans="1:32" s="42" customFormat="1" ht="15.75" x14ac:dyDescent="0.25">
      <c r="A81" s="1"/>
      <c r="B81" s="89"/>
      <c r="C81" s="91"/>
      <c r="D81" s="94"/>
      <c r="E81" s="94"/>
      <c r="F81" s="94"/>
      <c r="G81" s="91"/>
      <c r="H81" s="94"/>
      <c r="I81" s="94"/>
      <c r="J81" s="94"/>
      <c r="K81" s="94"/>
      <c r="L81" s="85"/>
      <c r="M81" s="87"/>
      <c r="N81" s="11" t="s">
        <v>38</v>
      </c>
      <c r="O81" s="9">
        <v>67000</v>
      </c>
      <c r="P81" s="9"/>
      <c r="Q81" s="9">
        <f>O81+P81</f>
        <v>67000</v>
      </c>
      <c r="R81" s="9">
        <f>100000</f>
        <v>100000</v>
      </c>
      <c r="S81" s="9">
        <v>-100000</v>
      </c>
      <c r="T81" s="9">
        <f t="shared" si="71"/>
        <v>0</v>
      </c>
      <c r="U81" s="9">
        <f>100000</f>
        <v>100000</v>
      </c>
      <c r="V81" s="9">
        <v>-100000</v>
      </c>
      <c r="W81" s="9">
        <f t="shared" si="72"/>
        <v>0</v>
      </c>
      <c r="X81" s="9"/>
      <c r="Y81" s="9"/>
      <c r="Z81" s="9">
        <f>X81+Y81</f>
        <v>0</v>
      </c>
      <c r="AA81" s="9">
        <v>0</v>
      </c>
      <c r="AB81" s="9">
        <v>0</v>
      </c>
      <c r="AC81" s="28"/>
      <c r="AD81" s="40"/>
      <c r="AE81" s="41"/>
      <c r="AF81" s="41"/>
    </row>
    <row r="82" spans="1:32" s="42" customFormat="1" ht="15.75" x14ac:dyDescent="0.25">
      <c r="A82" s="1"/>
      <c r="B82" s="89"/>
      <c r="C82" s="91"/>
      <c r="D82" s="94"/>
      <c r="E82" s="94"/>
      <c r="F82" s="94"/>
      <c r="G82" s="91"/>
      <c r="H82" s="94"/>
      <c r="I82" s="94"/>
      <c r="J82" s="94"/>
      <c r="K82" s="94"/>
      <c r="L82" s="85"/>
      <c r="M82" s="87"/>
      <c r="N82" s="11" t="s">
        <v>42</v>
      </c>
      <c r="O82" s="9">
        <v>0</v>
      </c>
      <c r="P82" s="9"/>
      <c r="Q82" s="9">
        <f t="shared" ref="Q82:Q84" si="75">O82+P82</f>
        <v>0</v>
      </c>
      <c r="R82" s="9">
        <v>0</v>
      </c>
      <c r="S82" s="9"/>
      <c r="T82" s="9">
        <f t="shared" si="71"/>
        <v>0</v>
      </c>
      <c r="U82" s="9">
        <v>0</v>
      </c>
      <c r="V82" s="9"/>
      <c r="W82" s="9">
        <f t="shared" si="72"/>
        <v>0</v>
      </c>
      <c r="X82" s="9">
        <v>0</v>
      </c>
      <c r="Y82" s="9"/>
      <c r="Z82" s="9">
        <f t="shared" ref="Z82:Z84" si="76">X82+Y82</f>
        <v>0</v>
      </c>
      <c r="AA82" s="9">
        <v>0</v>
      </c>
      <c r="AB82" s="9">
        <v>0</v>
      </c>
      <c r="AC82" s="28"/>
      <c r="AD82" s="40"/>
      <c r="AE82" s="41"/>
      <c r="AF82" s="41"/>
    </row>
    <row r="83" spans="1:32" s="42" customFormat="1" ht="15.75" x14ac:dyDescent="0.25">
      <c r="A83" s="1"/>
      <c r="B83" s="89"/>
      <c r="C83" s="91"/>
      <c r="D83" s="94"/>
      <c r="E83" s="94"/>
      <c r="F83" s="94"/>
      <c r="G83" s="91"/>
      <c r="H83" s="94"/>
      <c r="I83" s="94"/>
      <c r="J83" s="94"/>
      <c r="K83" s="94"/>
      <c r="L83" s="85"/>
      <c r="M83" s="87"/>
      <c r="N83" s="11" t="s">
        <v>40</v>
      </c>
      <c r="O83" s="9">
        <v>0</v>
      </c>
      <c r="P83" s="9"/>
      <c r="Q83" s="9">
        <f t="shared" si="75"/>
        <v>0</v>
      </c>
      <c r="R83" s="9">
        <v>0</v>
      </c>
      <c r="S83" s="9"/>
      <c r="T83" s="9">
        <f t="shared" si="71"/>
        <v>0</v>
      </c>
      <c r="U83" s="9">
        <v>0</v>
      </c>
      <c r="V83" s="9"/>
      <c r="W83" s="9">
        <f t="shared" si="72"/>
        <v>0</v>
      </c>
      <c r="X83" s="9">
        <v>0</v>
      </c>
      <c r="Y83" s="9"/>
      <c r="Z83" s="9">
        <f t="shared" si="76"/>
        <v>0</v>
      </c>
      <c r="AA83" s="9">
        <v>0</v>
      </c>
      <c r="AB83" s="9">
        <v>0</v>
      </c>
      <c r="AC83" s="28"/>
      <c r="AD83" s="40"/>
      <c r="AE83" s="41"/>
      <c r="AF83" s="41"/>
    </row>
    <row r="84" spans="1:32" s="42" customFormat="1" ht="18.75" customHeight="1" x14ac:dyDescent="0.25">
      <c r="A84" s="1"/>
      <c r="B84" s="90"/>
      <c r="C84" s="92"/>
      <c r="D84" s="95"/>
      <c r="E84" s="95"/>
      <c r="F84" s="95"/>
      <c r="G84" s="92"/>
      <c r="H84" s="95"/>
      <c r="I84" s="95"/>
      <c r="J84" s="95"/>
      <c r="K84" s="95"/>
      <c r="L84" s="86"/>
      <c r="M84" s="87"/>
      <c r="N84" s="11" t="s">
        <v>41</v>
      </c>
      <c r="O84" s="9">
        <v>0</v>
      </c>
      <c r="P84" s="9"/>
      <c r="Q84" s="9">
        <f t="shared" si="75"/>
        <v>0</v>
      </c>
      <c r="R84" s="9">
        <v>0</v>
      </c>
      <c r="S84" s="9"/>
      <c r="T84" s="9">
        <f t="shared" si="71"/>
        <v>0</v>
      </c>
      <c r="U84" s="9">
        <v>0</v>
      </c>
      <c r="V84" s="9"/>
      <c r="W84" s="9">
        <f t="shared" si="72"/>
        <v>0</v>
      </c>
      <c r="X84" s="9">
        <v>0</v>
      </c>
      <c r="Y84" s="9"/>
      <c r="Z84" s="9">
        <f t="shared" si="76"/>
        <v>0</v>
      </c>
      <c r="AA84" s="9">
        <v>0</v>
      </c>
      <c r="AB84" s="9">
        <v>0</v>
      </c>
      <c r="AC84" s="28"/>
      <c r="AD84" s="40"/>
      <c r="AE84" s="41"/>
      <c r="AF84" s="41"/>
    </row>
    <row r="85" spans="1:32" s="42" customFormat="1" ht="27.75" customHeight="1" x14ac:dyDescent="0.25">
      <c r="A85" s="1"/>
      <c r="B85" s="88" t="s">
        <v>68</v>
      </c>
      <c r="C85" s="78">
        <v>2019</v>
      </c>
      <c r="D85" s="78">
        <v>2021</v>
      </c>
      <c r="E85" s="78" t="s">
        <v>7</v>
      </c>
      <c r="F85" s="78" t="s">
        <v>71</v>
      </c>
      <c r="G85" s="78" t="s">
        <v>47</v>
      </c>
      <c r="H85" s="78" t="s">
        <v>6</v>
      </c>
      <c r="I85" s="81">
        <v>1547478</v>
      </c>
      <c r="J85" s="78" t="s">
        <v>7</v>
      </c>
      <c r="K85" s="82">
        <v>0</v>
      </c>
      <c r="L85" s="82" t="s">
        <v>54</v>
      </c>
      <c r="M85" s="87" t="s">
        <v>58</v>
      </c>
      <c r="N85" s="11" t="s">
        <v>5</v>
      </c>
      <c r="O85" s="9">
        <f t="shared" ref="O85:AB85" si="77">SUM(O86:O89)</f>
        <v>107967.5</v>
      </c>
      <c r="P85" s="9">
        <f t="shared" si="77"/>
        <v>0</v>
      </c>
      <c r="Q85" s="9">
        <f t="shared" si="77"/>
        <v>107967.5</v>
      </c>
      <c r="R85" s="9">
        <f t="shared" si="77"/>
        <v>709520</v>
      </c>
      <c r="S85" s="9">
        <f t="shared" si="77"/>
        <v>-109000</v>
      </c>
      <c r="T85" s="9">
        <f t="shared" si="77"/>
        <v>600520</v>
      </c>
      <c r="U85" s="9">
        <f>SUM(U86:U89)</f>
        <v>729990.5</v>
      </c>
      <c r="V85" s="9">
        <f t="shared" si="77"/>
        <v>109000</v>
      </c>
      <c r="W85" s="9">
        <f t="shared" si="77"/>
        <v>838990.5</v>
      </c>
      <c r="X85" s="9">
        <f t="shared" si="77"/>
        <v>0</v>
      </c>
      <c r="Y85" s="9">
        <f t="shared" ref="Y85:Z85" si="78">SUM(Y86:Y89)</f>
        <v>0</v>
      </c>
      <c r="Z85" s="9">
        <f t="shared" si="78"/>
        <v>0</v>
      </c>
      <c r="AA85" s="9">
        <f t="shared" si="77"/>
        <v>0</v>
      </c>
      <c r="AB85" s="9">
        <f t="shared" si="77"/>
        <v>0</v>
      </c>
      <c r="AC85" s="28"/>
      <c r="AD85" s="40"/>
      <c r="AE85" s="41"/>
      <c r="AF85" s="41"/>
    </row>
    <row r="86" spans="1:32" s="42" customFormat="1" ht="22.5" customHeight="1" x14ac:dyDescent="0.25">
      <c r="A86" s="1"/>
      <c r="B86" s="89"/>
      <c r="C86" s="91"/>
      <c r="D86" s="94"/>
      <c r="E86" s="94"/>
      <c r="F86" s="91"/>
      <c r="G86" s="91"/>
      <c r="H86" s="94"/>
      <c r="I86" s="91"/>
      <c r="J86" s="94"/>
      <c r="K86" s="94"/>
      <c r="L86" s="85"/>
      <c r="M86" s="87"/>
      <c r="N86" s="11" t="s">
        <v>38</v>
      </c>
      <c r="O86" s="9">
        <v>107967.5</v>
      </c>
      <c r="P86" s="9">
        <v>0</v>
      </c>
      <c r="Q86" s="9">
        <f>O86+P86</f>
        <v>107967.5</v>
      </c>
      <c r="R86" s="9">
        <v>709520</v>
      </c>
      <c r="S86" s="9">
        <v>-109000</v>
      </c>
      <c r="T86" s="9">
        <f>R86+S86</f>
        <v>600520</v>
      </c>
      <c r="U86" s="9">
        <v>729990.5</v>
      </c>
      <c r="V86" s="9">
        <v>109000</v>
      </c>
      <c r="W86" s="9">
        <f>U86+V86</f>
        <v>838990.5</v>
      </c>
      <c r="X86" s="9">
        <v>0</v>
      </c>
      <c r="Y86" s="9"/>
      <c r="Z86" s="9">
        <f>X86+Y86</f>
        <v>0</v>
      </c>
      <c r="AA86" s="9">
        <v>0</v>
      </c>
      <c r="AB86" s="9">
        <f>X86+AA86</f>
        <v>0</v>
      </c>
      <c r="AC86" s="28"/>
      <c r="AD86" s="40"/>
      <c r="AE86" s="41"/>
      <c r="AF86" s="41"/>
    </row>
    <row r="87" spans="1:32" s="42" customFormat="1" ht="23.25" customHeight="1" x14ac:dyDescent="0.25">
      <c r="A87" s="1"/>
      <c r="B87" s="89"/>
      <c r="C87" s="91"/>
      <c r="D87" s="94"/>
      <c r="E87" s="94"/>
      <c r="F87" s="91"/>
      <c r="G87" s="91"/>
      <c r="H87" s="94"/>
      <c r="I87" s="91"/>
      <c r="J87" s="94"/>
      <c r="K87" s="94"/>
      <c r="L87" s="85"/>
      <c r="M87" s="87"/>
      <c r="N87" s="11" t="s">
        <v>42</v>
      </c>
      <c r="O87" s="9"/>
      <c r="P87" s="9"/>
      <c r="Q87" s="9">
        <f t="shared" ref="Q87:Q89" si="79">O87+P87</f>
        <v>0</v>
      </c>
      <c r="R87" s="9"/>
      <c r="S87" s="9"/>
      <c r="T87" s="9">
        <f t="shared" ref="T87:T89" si="80">R87+S87</f>
        <v>0</v>
      </c>
      <c r="U87" s="9"/>
      <c r="V87" s="9"/>
      <c r="W87" s="9">
        <f t="shared" ref="W87:Z89" si="81">U87+V87</f>
        <v>0</v>
      </c>
      <c r="X87" s="9">
        <f t="shared" si="81"/>
        <v>0</v>
      </c>
      <c r="Y87" s="9"/>
      <c r="Z87" s="9">
        <f t="shared" si="81"/>
        <v>0</v>
      </c>
      <c r="AA87" s="9">
        <f>W87+X87</f>
        <v>0</v>
      </c>
      <c r="AB87" s="9">
        <f>X87+AA87</f>
        <v>0</v>
      </c>
      <c r="AC87" s="28"/>
      <c r="AD87" s="40"/>
      <c r="AE87" s="41"/>
      <c r="AF87" s="41"/>
    </row>
    <row r="88" spans="1:32" s="42" customFormat="1" ht="21" customHeight="1" x14ac:dyDescent="0.25">
      <c r="A88" s="1"/>
      <c r="B88" s="89"/>
      <c r="C88" s="91"/>
      <c r="D88" s="94"/>
      <c r="E88" s="94"/>
      <c r="F88" s="91"/>
      <c r="G88" s="91"/>
      <c r="H88" s="94"/>
      <c r="I88" s="91"/>
      <c r="J88" s="94"/>
      <c r="K88" s="94"/>
      <c r="L88" s="85"/>
      <c r="M88" s="87"/>
      <c r="N88" s="11" t="s">
        <v>40</v>
      </c>
      <c r="O88" s="9"/>
      <c r="P88" s="9"/>
      <c r="Q88" s="9">
        <f t="shared" si="79"/>
        <v>0</v>
      </c>
      <c r="R88" s="9"/>
      <c r="S88" s="9"/>
      <c r="T88" s="9">
        <f t="shared" si="80"/>
        <v>0</v>
      </c>
      <c r="U88" s="9"/>
      <c r="V88" s="9"/>
      <c r="W88" s="9">
        <f t="shared" si="81"/>
        <v>0</v>
      </c>
      <c r="X88" s="9">
        <f t="shared" si="81"/>
        <v>0</v>
      </c>
      <c r="Y88" s="9"/>
      <c r="Z88" s="9">
        <f t="shared" si="81"/>
        <v>0</v>
      </c>
      <c r="AA88" s="9">
        <f>W88+X88</f>
        <v>0</v>
      </c>
      <c r="AB88" s="9">
        <f>X88+AA88</f>
        <v>0</v>
      </c>
      <c r="AC88" s="28"/>
      <c r="AD88" s="40"/>
      <c r="AE88" s="41"/>
      <c r="AF88" s="41"/>
    </row>
    <row r="89" spans="1:32" s="42" customFormat="1" ht="24" customHeight="1" x14ac:dyDescent="0.25">
      <c r="A89" s="1"/>
      <c r="B89" s="90"/>
      <c r="C89" s="92"/>
      <c r="D89" s="95"/>
      <c r="E89" s="95"/>
      <c r="F89" s="92"/>
      <c r="G89" s="92"/>
      <c r="H89" s="95"/>
      <c r="I89" s="92"/>
      <c r="J89" s="95"/>
      <c r="K89" s="95"/>
      <c r="L89" s="86"/>
      <c r="M89" s="87"/>
      <c r="N89" s="11" t="s">
        <v>41</v>
      </c>
      <c r="O89" s="9"/>
      <c r="P89" s="9"/>
      <c r="Q89" s="9">
        <f t="shared" si="79"/>
        <v>0</v>
      </c>
      <c r="R89" s="9"/>
      <c r="S89" s="9"/>
      <c r="T89" s="9">
        <f t="shared" si="80"/>
        <v>0</v>
      </c>
      <c r="U89" s="9"/>
      <c r="V89" s="9"/>
      <c r="W89" s="9">
        <f t="shared" si="81"/>
        <v>0</v>
      </c>
      <c r="X89" s="9">
        <f t="shared" si="81"/>
        <v>0</v>
      </c>
      <c r="Y89" s="9"/>
      <c r="Z89" s="9">
        <f t="shared" si="81"/>
        <v>0</v>
      </c>
      <c r="AA89" s="9">
        <f>W89+X89</f>
        <v>0</v>
      </c>
      <c r="AB89" s="9">
        <f>X89+AA89</f>
        <v>0</v>
      </c>
      <c r="AC89" s="28"/>
      <c r="AD89" s="40"/>
      <c r="AE89" s="41"/>
      <c r="AF89" s="41"/>
    </row>
    <row r="90" spans="1:32" s="42" customFormat="1" ht="25.5" customHeight="1" x14ac:dyDescent="0.25">
      <c r="A90" s="1"/>
      <c r="B90" s="88" t="s">
        <v>72</v>
      </c>
      <c r="C90" s="78">
        <v>2019</v>
      </c>
      <c r="D90" s="78" t="s">
        <v>7</v>
      </c>
      <c r="E90" s="78" t="s">
        <v>7</v>
      </c>
      <c r="F90" s="78" t="s">
        <v>7</v>
      </c>
      <c r="G90" s="78" t="s">
        <v>14</v>
      </c>
      <c r="H90" s="78" t="s">
        <v>6</v>
      </c>
      <c r="I90" s="78" t="s">
        <v>7</v>
      </c>
      <c r="J90" s="78" t="s">
        <v>7</v>
      </c>
      <c r="K90" s="82">
        <v>0</v>
      </c>
      <c r="L90" s="82" t="s">
        <v>54</v>
      </c>
      <c r="M90" s="87" t="s">
        <v>58</v>
      </c>
      <c r="N90" s="11" t="s">
        <v>5</v>
      </c>
      <c r="O90" s="9">
        <f>SUM(O91:O94)</f>
        <v>3311.7</v>
      </c>
      <c r="P90" s="9">
        <f t="shared" ref="P90:AB90" si="82">SUM(P91:P94)</f>
        <v>0</v>
      </c>
      <c r="Q90" s="9">
        <f t="shared" si="82"/>
        <v>3311.7</v>
      </c>
      <c r="R90" s="9">
        <f t="shared" si="82"/>
        <v>0</v>
      </c>
      <c r="S90" s="9">
        <f t="shared" si="82"/>
        <v>109000</v>
      </c>
      <c r="T90" s="9">
        <f t="shared" si="82"/>
        <v>109000</v>
      </c>
      <c r="U90" s="9">
        <f t="shared" si="82"/>
        <v>0</v>
      </c>
      <c r="V90" s="9">
        <f>SUM(V91:V94)</f>
        <v>505786.8</v>
      </c>
      <c r="W90" s="9">
        <f t="shared" si="82"/>
        <v>505786.8</v>
      </c>
      <c r="X90" s="9">
        <f t="shared" si="82"/>
        <v>0</v>
      </c>
      <c r="Y90" s="9">
        <f t="shared" si="82"/>
        <v>685130.9</v>
      </c>
      <c r="Z90" s="9">
        <f t="shared" ref="Z90" si="83">SUM(Z91:Z94)</f>
        <v>685130.9</v>
      </c>
      <c r="AA90" s="9">
        <f t="shared" si="82"/>
        <v>0</v>
      </c>
      <c r="AB90" s="9">
        <f t="shared" si="82"/>
        <v>0</v>
      </c>
      <c r="AC90" s="28"/>
      <c r="AD90" s="40"/>
      <c r="AE90" s="41"/>
      <c r="AF90" s="41"/>
    </row>
    <row r="91" spans="1:32" s="42" customFormat="1" ht="21" customHeight="1" x14ac:dyDescent="0.25">
      <c r="A91" s="1"/>
      <c r="B91" s="89"/>
      <c r="C91" s="91"/>
      <c r="D91" s="94"/>
      <c r="E91" s="94"/>
      <c r="F91" s="94"/>
      <c r="G91" s="91"/>
      <c r="H91" s="94"/>
      <c r="I91" s="94"/>
      <c r="J91" s="94"/>
      <c r="K91" s="94"/>
      <c r="L91" s="85"/>
      <c r="M91" s="87"/>
      <c r="N91" s="11" t="s">
        <v>38</v>
      </c>
      <c r="O91" s="9">
        <v>3311.7</v>
      </c>
      <c r="P91" s="9">
        <v>0</v>
      </c>
      <c r="Q91" s="9">
        <f>O91+P91</f>
        <v>3311.7</v>
      </c>
      <c r="R91" s="9">
        <v>0</v>
      </c>
      <c r="S91" s="9">
        <v>109000</v>
      </c>
      <c r="T91" s="9">
        <f>R91+S91</f>
        <v>109000</v>
      </c>
      <c r="U91" s="9">
        <v>0</v>
      </c>
      <c r="V91" s="9">
        <v>505786.8</v>
      </c>
      <c r="W91" s="9">
        <f>U91+V91</f>
        <v>505786.8</v>
      </c>
      <c r="X91" s="9">
        <v>0</v>
      </c>
      <c r="Y91" s="9">
        <v>685130.9</v>
      </c>
      <c r="Z91" s="9">
        <v>685130.9</v>
      </c>
      <c r="AA91" s="9">
        <v>0</v>
      </c>
      <c r="AB91" s="9">
        <v>0</v>
      </c>
      <c r="AC91" s="28"/>
      <c r="AD91" s="40"/>
      <c r="AE91" s="41"/>
      <c r="AF91" s="41"/>
    </row>
    <row r="92" spans="1:32" s="42" customFormat="1" ht="25.5" customHeight="1" x14ac:dyDescent="0.25">
      <c r="A92" s="1"/>
      <c r="B92" s="89"/>
      <c r="C92" s="91"/>
      <c r="D92" s="94"/>
      <c r="E92" s="94"/>
      <c r="F92" s="94"/>
      <c r="G92" s="91"/>
      <c r="H92" s="94"/>
      <c r="I92" s="94"/>
      <c r="J92" s="94"/>
      <c r="K92" s="94"/>
      <c r="L92" s="85"/>
      <c r="M92" s="87"/>
      <c r="N92" s="11" t="s">
        <v>42</v>
      </c>
      <c r="O92" s="9"/>
      <c r="P92" s="9"/>
      <c r="Q92" s="9">
        <f t="shared" ref="Q92:Q94" si="84">O92+P92</f>
        <v>0</v>
      </c>
      <c r="R92" s="9"/>
      <c r="S92" s="9"/>
      <c r="T92" s="9">
        <f t="shared" ref="T92:T94" si="85">R92+S92</f>
        <v>0</v>
      </c>
      <c r="U92" s="9"/>
      <c r="V92" s="9"/>
      <c r="W92" s="9">
        <f t="shared" ref="W92:Z94" si="86">U92+V92</f>
        <v>0</v>
      </c>
      <c r="X92" s="9">
        <f t="shared" si="86"/>
        <v>0</v>
      </c>
      <c r="Y92" s="9"/>
      <c r="Z92" s="9">
        <f t="shared" si="86"/>
        <v>0</v>
      </c>
      <c r="AA92" s="9">
        <f>W92+X92</f>
        <v>0</v>
      </c>
      <c r="AB92" s="9">
        <f>X92+AA92</f>
        <v>0</v>
      </c>
      <c r="AC92" s="28"/>
      <c r="AD92" s="40"/>
      <c r="AE92" s="41"/>
      <c r="AF92" s="41"/>
    </row>
    <row r="93" spans="1:32" s="42" customFormat="1" ht="23.25" customHeight="1" x14ac:dyDescent="0.25">
      <c r="A93" s="1"/>
      <c r="B93" s="89"/>
      <c r="C93" s="91"/>
      <c r="D93" s="94"/>
      <c r="E93" s="94"/>
      <c r="F93" s="94"/>
      <c r="G93" s="91"/>
      <c r="H93" s="94"/>
      <c r="I93" s="94"/>
      <c r="J93" s="94"/>
      <c r="K93" s="94"/>
      <c r="L93" s="85"/>
      <c r="M93" s="87"/>
      <c r="N93" s="11" t="s">
        <v>40</v>
      </c>
      <c r="O93" s="9"/>
      <c r="P93" s="9"/>
      <c r="Q93" s="9">
        <f t="shared" si="84"/>
        <v>0</v>
      </c>
      <c r="R93" s="9"/>
      <c r="S93" s="9"/>
      <c r="T93" s="9">
        <f t="shared" si="85"/>
        <v>0</v>
      </c>
      <c r="U93" s="9"/>
      <c r="V93" s="9"/>
      <c r="W93" s="9">
        <f t="shared" si="86"/>
        <v>0</v>
      </c>
      <c r="X93" s="9">
        <f t="shared" si="86"/>
        <v>0</v>
      </c>
      <c r="Y93" s="9"/>
      <c r="Z93" s="9">
        <f t="shared" si="86"/>
        <v>0</v>
      </c>
      <c r="AA93" s="9">
        <f>W93+X93</f>
        <v>0</v>
      </c>
      <c r="AB93" s="9">
        <f>X93+AA93</f>
        <v>0</v>
      </c>
      <c r="AC93" s="28"/>
      <c r="AD93" s="40"/>
      <c r="AE93" s="41"/>
      <c r="AF93" s="41"/>
    </row>
    <row r="94" spans="1:32" s="42" customFormat="1" ht="21.75" customHeight="1" x14ac:dyDescent="0.25">
      <c r="A94" s="1"/>
      <c r="B94" s="90"/>
      <c r="C94" s="92"/>
      <c r="D94" s="95"/>
      <c r="E94" s="95"/>
      <c r="F94" s="95"/>
      <c r="G94" s="92"/>
      <c r="H94" s="95"/>
      <c r="I94" s="95"/>
      <c r="J94" s="95"/>
      <c r="K94" s="95"/>
      <c r="L94" s="86"/>
      <c r="M94" s="87"/>
      <c r="N94" s="11" t="s">
        <v>41</v>
      </c>
      <c r="O94" s="9"/>
      <c r="P94" s="9"/>
      <c r="Q94" s="9">
        <f t="shared" si="84"/>
        <v>0</v>
      </c>
      <c r="R94" s="9"/>
      <c r="S94" s="9"/>
      <c r="T94" s="9">
        <f t="shared" si="85"/>
        <v>0</v>
      </c>
      <c r="U94" s="9"/>
      <c r="V94" s="9"/>
      <c r="W94" s="9">
        <f t="shared" si="86"/>
        <v>0</v>
      </c>
      <c r="X94" s="9">
        <f t="shared" si="86"/>
        <v>0</v>
      </c>
      <c r="Y94" s="9"/>
      <c r="Z94" s="9">
        <f t="shared" si="86"/>
        <v>0</v>
      </c>
      <c r="AA94" s="9">
        <f>W94+X94</f>
        <v>0</v>
      </c>
      <c r="AB94" s="9">
        <f>X94+AA94</f>
        <v>0</v>
      </c>
      <c r="AC94" s="28"/>
      <c r="AD94" s="40"/>
      <c r="AE94" s="41"/>
      <c r="AF94" s="41"/>
    </row>
    <row r="95" spans="1:32" s="42" customFormat="1" ht="22.5" customHeight="1" x14ac:dyDescent="0.25">
      <c r="A95" s="1"/>
      <c r="B95" s="88" t="s">
        <v>69</v>
      </c>
      <c r="C95" s="78">
        <v>2017</v>
      </c>
      <c r="D95" s="78" t="s">
        <v>7</v>
      </c>
      <c r="E95" s="78" t="s">
        <v>7</v>
      </c>
      <c r="F95" s="78" t="s">
        <v>7</v>
      </c>
      <c r="G95" s="78" t="s">
        <v>14</v>
      </c>
      <c r="H95" s="78" t="s">
        <v>6</v>
      </c>
      <c r="I95" s="78" t="s">
        <v>7</v>
      </c>
      <c r="J95" s="78" t="s">
        <v>7</v>
      </c>
      <c r="K95" s="82">
        <v>0</v>
      </c>
      <c r="L95" s="82" t="s">
        <v>98</v>
      </c>
      <c r="M95" s="87" t="s">
        <v>58</v>
      </c>
      <c r="N95" s="11" t="s">
        <v>5</v>
      </c>
      <c r="O95" s="9">
        <f t="shared" ref="O95:AB95" si="87">SUM(O96:O99)</f>
        <v>6999.5</v>
      </c>
      <c r="P95" s="9">
        <f t="shared" si="87"/>
        <v>0</v>
      </c>
      <c r="Q95" s="9">
        <f t="shared" si="87"/>
        <v>6999.5</v>
      </c>
      <c r="R95" s="9">
        <f t="shared" si="87"/>
        <v>0</v>
      </c>
      <c r="S95" s="9">
        <f t="shared" si="87"/>
        <v>0</v>
      </c>
      <c r="T95" s="9">
        <f t="shared" si="87"/>
        <v>0</v>
      </c>
      <c r="U95" s="9">
        <f t="shared" si="87"/>
        <v>0</v>
      </c>
      <c r="V95" s="9">
        <f t="shared" si="87"/>
        <v>0</v>
      </c>
      <c r="W95" s="9">
        <f t="shared" si="87"/>
        <v>0</v>
      </c>
      <c r="X95" s="9">
        <f t="shared" si="87"/>
        <v>0</v>
      </c>
      <c r="Y95" s="9">
        <f t="shared" ref="Y95:Z95" si="88">SUM(Y96:Y99)</f>
        <v>0</v>
      </c>
      <c r="Z95" s="9">
        <f t="shared" si="88"/>
        <v>0</v>
      </c>
      <c r="AA95" s="9">
        <f t="shared" si="87"/>
        <v>0</v>
      </c>
      <c r="AB95" s="9">
        <f t="shared" si="87"/>
        <v>0</v>
      </c>
      <c r="AC95" s="28"/>
      <c r="AD95" s="40"/>
      <c r="AE95" s="41"/>
      <c r="AF95" s="41"/>
    </row>
    <row r="96" spans="1:32" s="42" customFormat="1" ht="16.5" customHeight="1" x14ac:dyDescent="0.25">
      <c r="A96" s="1"/>
      <c r="B96" s="100"/>
      <c r="C96" s="91"/>
      <c r="D96" s="94"/>
      <c r="E96" s="94"/>
      <c r="F96" s="94"/>
      <c r="G96" s="91"/>
      <c r="H96" s="94"/>
      <c r="I96" s="94"/>
      <c r="J96" s="94"/>
      <c r="K96" s="94"/>
      <c r="L96" s="85"/>
      <c r="M96" s="87"/>
      <c r="N96" s="11" t="s">
        <v>38</v>
      </c>
      <c r="O96" s="9">
        <v>6999.5</v>
      </c>
      <c r="P96" s="9">
        <v>0</v>
      </c>
      <c r="Q96" s="9">
        <f>O96+P96</f>
        <v>6999.5</v>
      </c>
      <c r="R96" s="9">
        <v>0</v>
      </c>
      <c r="S96" s="9">
        <v>0</v>
      </c>
      <c r="T96" s="9">
        <f>R96+S96</f>
        <v>0</v>
      </c>
      <c r="U96" s="9">
        <f>S96+T96</f>
        <v>0</v>
      </c>
      <c r="V96" s="9">
        <v>0</v>
      </c>
      <c r="W96" s="9">
        <f>U96+V96</f>
        <v>0</v>
      </c>
      <c r="X96" s="9">
        <f>V96+W96</f>
        <v>0</v>
      </c>
      <c r="Y96" s="9">
        <v>0</v>
      </c>
      <c r="Z96" s="9">
        <f>X96+Y96</f>
        <v>0</v>
      </c>
      <c r="AA96" s="9">
        <f t="shared" ref="AA96:AA127" si="89">W96+X96</f>
        <v>0</v>
      </c>
      <c r="AB96" s="9">
        <f t="shared" ref="AB96:AB127" si="90">X96+AA96</f>
        <v>0</v>
      </c>
      <c r="AC96" s="28"/>
      <c r="AD96" s="40"/>
      <c r="AE96" s="41"/>
      <c r="AF96" s="41"/>
    </row>
    <row r="97" spans="1:32" s="42" customFormat="1" ht="21" customHeight="1" x14ac:dyDescent="0.25">
      <c r="A97" s="1"/>
      <c r="B97" s="100"/>
      <c r="C97" s="91"/>
      <c r="D97" s="94"/>
      <c r="E97" s="94"/>
      <c r="F97" s="94"/>
      <c r="G97" s="91"/>
      <c r="H97" s="94"/>
      <c r="I97" s="94"/>
      <c r="J97" s="94"/>
      <c r="K97" s="94"/>
      <c r="L97" s="85"/>
      <c r="M97" s="87"/>
      <c r="N97" s="11" t="s">
        <v>42</v>
      </c>
      <c r="O97" s="9"/>
      <c r="P97" s="9"/>
      <c r="Q97" s="9">
        <f t="shared" ref="Q97:Q134" si="91">O97+P97</f>
        <v>0</v>
      </c>
      <c r="R97" s="9"/>
      <c r="S97" s="9"/>
      <c r="T97" s="9">
        <f t="shared" ref="T97:U112" si="92">R97+S97</f>
        <v>0</v>
      </c>
      <c r="U97" s="9">
        <f t="shared" si="92"/>
        <v>0</v>
      </c>
      <c r="V97" s="9"/>
      <c r="W97" s="9">
        <f t="shared" ref="W97:Z112" si="93">U97+V97</f>
        <v>0</v>
      </c>
      <c r="X97" s="9">
        <f t="shared" si="93"/>
        <v>0</v>
      </c>
      <c r="Y97" s="9"/>
      <c r="Z97" s="9">
        <f t="shared" si="93"/>
        <v>0</v>
      </c>
      <c r="AA97" s="9">
        <f t="shared" si="89"/>
        <v>0</v>
      </c>
      <c r="AB97" s="9">
        <f t="shared" si="90"/>
        <v>0</v>
      </c>
      <c r="AC97" s="28"/>
      <c r="AD97" s="40"/>
      <c r="AE97" s="41"/>
      <c r="AF97" s="41"/>
    </row>
    <row r="98" spans="1:32" s="42" customFormat="1" ht="18" customHeight="1" x14ac:dyDescent="0.25">
      <c r="A98" s="1"/>
      <c r="B98" s="100"/>
      <c r="C98" s="91"/>
      <c r="D98" s="94"/>
      <c r="E98" s="94"/>
      <c r="F98" s="94"/>
      <c r="G98" s="91"/>
      <c r="H98" s="94"/>
      <c r="I98" s="94"/>
      <c r="J98" s="94"/>
      <c r="K98" s="94"/>
      <c r="L98" s="85"/>
      <c r="M98" s="87"/>
      <c r="N98" s="11" t="s">
        <v>40</v>
      </c>
      <c r="O98" s="9"/>
      <c r="P98" s="9"/>
      <c r="Q98" s="9">
        <f t="shared" si="91"/>
        <v>0</v>
      </c>
      <c r="R98" s="9"/>
      <c r="S98" s="9"/>
      <c r="T98" s="9">
        <f t="shared" si="92"/>
        <v>0</v>
      </c>
      <c r="U98" s="9">
        <f t="shared" si="92"/>
        <v>0</v>
      </c>
      <c r="V98" s="9"/>
      <c r="W98" s="9">
        <f t="shared" si="93"/>
        <v>0</v>
      </c>
      <c r="X98" s="9">
        <f t="shared" si="93"/>
        <v>0</v>
      </c>
      <c r="Y98" s="9"/>
      <c r="Z98" s="9">
        <f t="shared" si="93"/>
        <v>0</v>
      </c>
      <c r="AA98" s="9">
        <f t="shared" si="89"/>
        <v>0</v>
      </c>
      <c r="AB98" s="9">
        <f t="shared" si="90"/>
        <v>0</v>
      </c>
      <c r="AC98" s="28"/>
      <c r="AD98" s="40"/>
      <c r="AE98" s="41"/>
      <c r="AF98" s="41"/>
    </row>
    <row r="99" spans="1:32" s="42" customFormat="1" ht="18" customHeight="1" x14ac:dyDescent="0.25">
      <c r="A99" s="1"/>
      <c r="B99" s="101"/>
      <c r="C99" s="92"/>
      <c r="D99" s="95"/>
      <c r="E99" s="95"/>
      <c r="F99" s="95"/>
      <c r="G99" s="92"/>
      <c r="H99" s="95"/>
      <c r="I99" s="95"/>
      <c r="J99" s="95"/>
      <c r="K99" s="95"/>
      <c r="L99" s="86"/>
      <c r="M99" s="87"/>
      <c r="N99" s="11" t="s">
        <v>41</v>
      </c>
      <c r="O99" s="9"/>
      <c r="P99" s="9"/>
      <c r="Q99" s="9">
        <f t="shared" si="91"/>
        <v>0</v>
      </c>
      <c r="R99" s="9"/>
      <c r="S99" s="9"/>
      <c r="T99" s="9">
        <f t="shared" si="92"/>
        <v>0</v>
      </c>
      <c r="U99" s="9">
        <f t="shared" si="92"/>
        <v>0</v>
      </c>
      <c r="V99" s="9"/>
      <c r="W99" s="9">
        <f t="shared" si="93"/>
        <v>0</v>
      </c>
      <c r="X99" s="9">
        <f t="shared" si="93"/>
        <v>0</v>
      </c>
      <c r="Y99" s="9"/>
      <c r="Z99" s="9">
        <f t="shared" si="93"/>
        <v>0</v>
      </c>
      <c r="AA99" s="9">
        <f t="shared" si="89"/>
        <v>0</v>
      </c>
      <c r="AB99" s="9">
        <f t="shared" si="90"/>
        <v>0</v>
      </c>
      <c r="AC99" s="28"/>
      <c r="AD99" s="40"/>
      <c r="AE99" s="41"/>
      <c r="AF99" s="41"/>
    </row>
    <row r="100" spans="1:32" s="42" customFormat="1" ht="21" customHeight="1" x14ac:dyDescent="0.25">
      <c r="A100" s="1"/>
      <c r="B100" s="88" t="s">
        <v>77</v>
      </c>
      <c r="C100" s="102">
        <v>2020</v>
      </c>
      <c r="D100" s="102">
        <v>2021</v>
      </c>
      <c r="E100" s="105" t="s">
        <v>118</v>
      </c>
      <c r="F100" s="102" t="s">
        <v>114</v>
      </c>
      <c r="G100" s="102" t="s">
        <v>14</v>
      </c>
      <c r="H100" s="102" t="s">
        <v>6</v>
      </c>
      <c r="I100" s="102" t="s">
        <v>7</v>
      </c>
      <c r="J100" s="102" t="s">
        <v>7</v>
      </c>
      <c r="K100" s="104">
        <v>0</v>
      </c>
      <c r="L100" s="102" t="s">
        <v>98</v>
      </c>
      <c r="M100" s="87" t="s">
        <v>58</v>
      </c>
      <c r="N100" s="11" t="s">
        <v>5</v>
      </c>
      <c r="O100" s="9">
        <f>O101</f>
        <v>0</v>
      </c>
      <c r="P100" s="9">
        <f>P101</f>
        <v>10000</v>
      </c>
      <c r="Q100" s="9">
        <f>O100+P100</f>
        <v>10000</v>
      </c>
      <c r="R100" s="9"/>
      <c r="S100" s="9"/>
      <c r="T100" s="9">
        <f t="shared" si="92"/>
        <v>0</v>
      </c>
      <c r="U100" s="9">
        <f t="shared" si="92"/>
        <v>0</v>
      </c>
      <c r="V100" s="9"/>
      <c r="W100" s="9">
        <f t="shared" si="93"/>
        <v>0</v>
      </c>
      <c r="X100" s="9">
        <f t="shared" si="93"/>
        <v>0</v>
      </c>
      <c r="Y100" s="9"/>
      <c r="Z100" s="9">
        <f t="shared" si="93"/>
        <v>0</v>
      </c>
      <c r="AA100" s="9">
        <f t="shared" si="89"/>
        <v>0</v>
      </c>
      <c r="AB100" s="9">
        <f t="shared" si="90"/>
        <v>0</v>
      </c>
      <c r="AC100" s="28"/>
      <c r="AD100" s="40"/>
      <c r="AE100" s="41"/>
      <c r="AF100" s="41"/>
    </row>
    <row r="101" spans="1:32" s="42" customFormat="1" ht="18.75" customHeight="1" x14ac:dyDescent="0.25">
      <c r="A101" s="1"/>
      <c r="B101" s="100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87"/>
      <c r="N101" s="11" t="s">
        <v>38</v>
      </c>
      <c r="O101" s="9">
        <v>0</v>
      </c>
      <c r="P101" s="9">
        <v>10000</v>
      </c>
      <c r="Q101" s="9">
        <f>O101+P101</f>
        <v>10000</v>
      </c>
      <c r="R101" s="9"/>
      <c r="S101" s="9"/>
      <c r="T101" s="9">
        <f t="shared" si="92"/>
        <v>0</v>
      </c>
      <c r="U101" s="9">
        <f t="shared" si="92"/>
        <v>0</v>
      </c>
      <c r="V101" s="9"/>
      <c r="W101" s="9">
        <f t="shared" si="93"/>
        <v>0</v>
      </c>
      <c r="X101" s="9">
        <f t="shared" si="93"/>
        <v>0</v>
      </c>
      <c r="Y101" s="9"/>
      <c r="Z101" s="9">
        <f t="shared" si="93"/>
        <v>0</v>
      </c>
      <c r="AA101" s="9">
        <f t="shared" si="89"/>
        <v>0</v>
      </c>
      <c r="AB101" s="9">
        <f t="shared" si="90"/>
        <v>0</v>
      </c>
      <c r="AC101" s="28"/>
      <c r="AD101" s="40"/>
      <c r="AE101" s="41"/>
      <c r="AF101" s="41"/>
    </row>
    <row r="102" spans="1:32" s="42" customFormat="1" ht="19.5" customHeight="1" x14ac:dyDescent="0.25">
      <c r="A102" s="1"/>
      <c r="B102" s="100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87"/>
      <c r="N102" s="11" t="s">
        <v>42</v>
      </c>
      <c r="O102" s="9"/>
      <c r="P102" s="9"/>
      <c r="Q102" s="9">
        <f t="shared" si="91"/>
        <v>0</v>
      </c>
      <c r="R102" s="9"/>
      <c r="S102" s="9"/>
      <c r="T102" s="9">
        <f t="shared" si="92"/>
        <v>0</v>
      </c>
      <c r="U102" s="9">
        <f t="shared" si="92"/>
        <v>0</v>
      </c>
      <c r="V102" s="9"/>
      <c r="W102" s="9">
        <f t="shared" si="93"/>
        <v>0</v>
      </c>
      <c r="X102" s="9">
        <f t="shared" si="93"/>
        <v>0</v>
      </c>
      <c r="Y102" s="9"/>
      <c r="Z102" s="9">
        <f t="shared" si="93"/>
        <v>0</v>
      </c>
      <c r="AA102" s="9">
        <f t="shared" si="89"/>
        <v>0</v>
      </c>
      <c r="AB102" s="9">
        <f t="shared" si="90"/>
        <v>0</v>
      </c>
      <c r="AC102" s="28"/>
      <c r="AD102" s="40"/>
      <c r="AE102" s="41"/>
      <c r="AF102" s="41"/>
    </row>
    <row r="103" spans="1:32" s="42" customFormat="1" ht="15.75" customHeight="1" x14ac:dyDescent="0.25">
      <c r="A103" s="1"/>
      <c r="B103" s="100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87"/>
      <c r="N103" s="11" t="s">
        <v>40</v>
      </c>
      <c r="O103" s="9"/>
      <c r="P103" s="9"/>
      <c r="Q103" s="9">
        <f t="shared" si="91"/>
        <v>0</v>
      </c>
      <c r="R103" s="9"/>
      <c r="S103" s="9"/>
      <c r="T103" s="9">
        <f t="shared" si="92"/>
        <v>0</v>
      </c>
      <c r="U103" s="9">
        <f t="shared" si="92"/>
        <v>0</v>
      </c>
      <c r="V103" s="9"/>
      <c r="W103" s="9">
        <f t="shared" si="93"/>
        <v>0</v>
      </c>
      <c r="X103" s="9">
        <f t="shared" si="93"/>
        <v>0</v>
      </c>
      <c r="Y103" s="9"/>
      <c r="Z103" s="9">
        <f t="shared" si="93"/>
        <v>0</v>
      </c>
      <c r="AA103" s="9">
        <f t="shared" si="89"/>
        <v>0</v>
      </c>
      <c r="AB103" s="9">
        <f t="shared" si="90"/>
        <v>0</v>
      </c>
      <c r="AC103" s="28"/>
      <c r="AD103" s="40"/>
      <c r="AE103" s="41"/>
      <c r="AF103" s="41"/>
    </row>
    <row r="104" spans="1:32" s="42" customFormat="1" ht="17.25" customHeight="1" x14ac:dyDescent="0.25">
      <c r="A104" s="1"/>
      <c r="B104" s="101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87"/>
      <c r="N104" s="11" t="s">
        <v>41</v>
      </c>
      <c r="O104" s="9"/>
      <c r="P104" s="9"/>
      <c r="Q104" s="9">
        <f t="shared" si="91"/>
        <v>0</v>
      </c>
      <c r="R104" s="9"/>
      <c r="S104" s="9"/>
      <c r="T104" s="9">
        <f t="shared" si="92"/>
        <v>0</v>
      </c>
      <c r="U104" s="9">
        <f t="shared" si="92"/>
        <v>0</v>
      </c>
      <c r="V104" s="9"/>
      <c r="W104" s="9">
        <f t="shared" si="93"/>
        <v>0</v>
      </c>
      <c r="X104" s="9">
        <f t="shared" si="93"/>
        <v>0</v>
      </c>
      <c r="Y104" s="9"/>
      <c r="Z104" s="9">
        <f t="shared" si="93"/>
        <v>0</v>
      </c>
      <c r="AA104" s="9">
        <f t="shared" si="89"/>
        <v>0</v>
      </c>
      <c r="AB104" s="9">
        <f t="shared" si="90"/>
        <v>0</v>
      </c>
      <c r="AC104" s="28"/>
      <c r="AD104" s="40"/>
      <c r="AE104" s="41"/>
      <c r="AF104" s="41"/>
    </row>
    <row r="105" spans="1:32" s="42" customFormat="1" ht="18.75" customHeight="1" x14ac:dyDescent="0.25">
      <c r="A105" s="1"/>
      <c r="B105" s="88" t="s">
        <v>78</v>
      </c>
      <c r="C105" s="102">
        <v>2019</v>
      </c>
      <c r="D105" s="102">
        <v>2020</v>
      </c>
      <c r="E105" s="102" t="s">
        <v>119</v>
      </c>
      <c r="F105" s="102" t="s">
        <v>115</v>
      </c>
      <c r="G105" s="102" t="s">
        <v>14</v>
      </c>
      <c r="H105" s="102" t="s">
        <v>6</v>
      </c>
      <c r="I105" s="102" t="s">
        <v>7</v>
      </c>
      <c r="J105" s="102" t="s">
        <v>7</v>
      </c>
      <c r="K105" s="104">
        <v>0</v>
      </c>
      <c r="L105" s="102" t="s">
        <v>99</v>
      </c>
      <c r="M105" s="87" t="s">
        <v>58</v>
      </c>
      <c r="N105" s="11" t="s">
        <v>5</v>
      </c>
      <c r="O105" s="9">
        <f>O106</f>
        <v>0</v>
      </c>
      <c r="P105" s="9">
        <f>P106</f>
        <v>20000</v>
      </c>
      <c r="Q105" s="9">
        <f>Q106</f>
        <v>20000</v>
      </c>
      <c r="R105" s="9"/>
      <c r="S105" s="9"/>
      <c r="T105" s="9">
        <f t="shared" si="92"/>
        <v>0</v>
      </c>
      <c r="U105" s="9">
        <f t="shared" si="92"/>
        <v>0</v>
      </c>
      <c r="V105" s="9"/>
      <c r="W105" s="9">
        <f t="shared" si="93"/>
        <v>0</v>
      </c>
      <c r="X105" s="9">
        <f t="shared" si="93"/>
        <v>0</v>
      </c>
      <c r="Y105" s="9"/>
      <c r="Z105" s="9">
        <f t="shared" si="93"/>
        <v>0</v>
      </c>
      <c r="AA105" s="9">
        <f t="shared" si="89"/>
        <v>0</v>
      </c>
      <c r="AB105" s="9">
        <f t="shared" si="90"/>
        <v>0</v>
      </c>
      <c r="AC105" s="28"/>
      <c r="AD105" s="40"/>
      <c r="AE105" s="41"/>
      <c r="AF105" s="41"/>
    </row>
    <row r="106" spans="1:32" s="42" customFormat="1" ht="17.25" customHeight="1" x14ac:dyDescent="0.25">
      <c r="A106" s="1"/>
      <c r="B106" s="100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87"/>
      <c r="N106" s="11" t="s">
        <v>38</v>
      </c>
      <c r="O106" s="9">
        <v>0</v>
      </c>
      <c r="P106" s="9">
        <v>20000</v>
      </c>
      <c r="Q106" s="9">
        <f>O106+P106</f>
        <v>20000</v>
      </c>
      <c r="R106" s="9"/>
      <c r="S106" s="9"/>
      <c r="T106" s="9">
        <f t="shared" si="92"/>
        <v>0</v>
      </c>
      <c r="U106" s="9">
        <f t="shared" si="92"/>
        <v>0</v>
      </c>
      <c r="V106" s="9"/>
      <c r="W106" s="9">
        <f t="shared" si="93"/>
        <v>0</v>
      </c>
      <c r="X106" s="9">
        <f t="shared" si="93"/>
        <v>0</v>
      </c>
      <c r="Y106" s="9"/>
      <c r="Z106" s="9">
        <f t="shared" si="93"/>
        <v>0</v>
      </c>
      <c r="AA106" s="9">
        <f t="shared" si="89"/>
        <v>0</v>
      </c>
      <c r="AB106" s="9">
        <f t="shared" si="90"/>
        <v>0</v>
      </c>
      <c r="AC106" s="28"/>
      <c r="AD106" s="40"/>
      <c r="AE106" s="41"/>
      <c r="AF106" s="41"/>
    </row>
    <row r="107" spans="1:32" s="42" customFormat="1" ht="14.25" customHeight="1" x14ac:dyDescent="0.25">
      <c r="A107" s="1"/>
      <c r="B107" s="100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87"/>
      <c r="N107" s="11" t="s">
        <v>42</v>
      </c>
      <c r="O107" s="9"/>
      <c r="P107" s="9"/>
      <c r="Q107" s="9">
        <f t="shared" si="91"/>
        <v>0</v>
      </c>
      <c r="R107" s="9"/>
      <c r="S107" s="9"/>
      <c r="T107" s="9">
        <f t="shared" si="92"/>
        <v>0</v>
      </c>
      <c r="U107" s="9">
        <f t="shared" si="92"/>
        <v>0</v>
      </c>
      <c r="V107" s="9"/>
      <c r="W107" s="9">
        <f t="shared" si="93"/>
        <v>0</v>
      </c>
      <c r="X107" s="9">
        <f t="shared" si="93"/>
        <v>0</v>
      </c>
      <c r="Y107" s="9"/>
      <c r="Z107" s="9">
        <f t="shared" si="93"/>
        <v>0</v>
      </c>
      <c r="AA107" s="9">
        <f t="shared" si="89"/>
        <v>0</v>
      </c>
      <c r="AB107" s="9">
        <f t="shared" si="90"/>
        <v>0</v>
      </c>
      <c r="AC107" s="28"/>
      <c r="AD107" s="40"/>
      <c r="AE107" s="41"/>
      <c r="AF107" s="41"/>
    </row>
    <row r="108" spans="1:32" s="42" customFormat="1" ht="18" customHeight="1" x14ac:dyDescent="0.25">
      <c r="A108" s="1"/>
      <c r="B108" s="100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87"/>
      <c r="N108" s="11" t="s">
        <v>40</v>
      </c>
      <c r="O108" s="9"/>
      <c r="P108" s="9"/>
      <c r="Q108" s="9">
        <f t="shared" si="91"/>
        <v>0</v>
      </c>
      <c r="R108" s="9"/>
      <c r="S108" s="9"/>
      <c r="T108" s="9">
        <f t="shared" si="92"/>
        <v>0</v>
      </c>
      <c r="U108" s="9">
        <f t="shared" si="92"/>
        <v>0</v>
      </c>
      <c r="V108" s="9"/>
      <c r="W108" s="9">
        <f t="shared" si="93"/>
        <v>0</v>
      </c>
      <c r="X108" s="9">
        <f t="shared" si="93"/>
        <v>0</v>
      </c>
      <c r="Y108" s="9"/>
      <c r="Z108" s="9">
        <f t="shared" si="93"/>
        <v>0</v>
      </c>
      <c r="AA108" s="9">
        <f t="shared" si="89"/>
        <v>0</v>
      </c>
      <c r="AB108" s="9">
        <f t="shared" si="90"/>
        <v>0</v>
      </c>
      <c r="AC108" s="28"/>
      <c r="AD108" s="40"/>
      <c r="AE108" s="41"/>
      <c r="AF108" s="41"/>
    </row>
    <row r="109" spans="1:32" s="42" customFormat="1" ht="20.25" customHeight="1" x14ac:dyDescent="0.25">
      <c r="A109" s="1"/>
      <c r="B109" s="101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87"/>
      <c r="N109" s="11" t="s">
        <v>41</v>
      </c>
      <c r="O109" s="9"/>
      <c r="P109" s="9"/>
      <c r="Q109" s="9">
        <f t="shared" si="91"/>
        <v>0</v>
      </c>
      <c r="R109" s="9"/>
      <c r="S109" s="9"/>
      <c r="T109" s="9">
        <f t="shared" si="92"/>
        <v>0</v>
      </c>
      <c r="U109" s="9">
        <f t="shared" si="92"/>
        <v>0</v>
      </c>
      <c r="V109" s="9"/>
      <c r="W109" s="9">
        <f t="shared" si="93"/>
        <v>0</v>
      </c>
      <c r="X109" s="9">
        <f t="shared" si="93"/>
        <v>0</v>
      </c>
      <c r="Y109" s="9"/>
      <c r="Z109" s="9">
        <f t="shared" si="93"/>
        <v>0</v>
      </c>
      <c r="AA109" s="9">
        <f t="shared" si="89"/>
        <v>0</v>
      </c>
      <c r="AB109" s="9">
        <f t="shared" si="90"/>
        <v>0</v>
      </c>
      <c r="AC109" s="28"/>
      <c r="AD109" s="40"/>
      <c r="AE109" s="41"/>
      <c r="AF109" s="41"/>
    </row>
    <row r="110" spans="1:32" s="42" customFormat="1" ht="17.25" customHeight="1" x14ac:dyDescent="0.25">
      <c r="A110" s="1"/>
      <c r="B110" s="88" t="s">
        <v>79</v>
      </c>
      <c r="C110" s="102">
        <v>2019</v>
      </c>
      <c r="D110" s="102">
        <v>2020</v>
      </c>
      <c r="E110" s="102" t="s">
        <v>118</v>
      </c>
      <c r="F110" s="102" t="s">
        <v>114</v>
      </c>
      <c r="G110" s="102" t="s">
        <v>14</v>
      </c>
      <c r="H110" s="102" t="s">
        <v>6</v>
      </c>
      <c r="I110" s="102" t="s">
        <v>7</v>
      </c>
      <c r="J110" s="102" t="s">
        <v>7</v>
      </c>
      <c r="K110" s="104">
        <v>0</v>
      </c>
      <c r="L110" s="102" t="s">
        <v>100</v>
      </c>
      <c r="M110" s="87" t="s">
        <v>58</v>
      </c>
      <c r="N110" s="11" t="s">
        <v>5</v>
      </c>
      <c r="O110" s="9">
        <f>O111</f>
        <v>0</v>
      </c>
      <c r="P110" s="9">
        <f>P111</f>
        <v>10000</v>
      </c>
      <c r="Q110" s="9">
        <f>O110+P110</f>
        <v>10000</v>
      </c>
      <c r="R110" s="9"/>
      <c r="S110" s="9"/>
      <c r="T110" s="9">
        <f t="shared" si="92"/>
        <v>0</v>
      </c>
      <c r="U110" s="9">
        <f t="shared" si="92"/>
        <v>0</v>
      </c>
      <c r="V110" s="9"/>
      <c r="W110" s="9">
        <f t="shared" si="93"/>
        <v>0</v>
      </c>
      <c r="X110" s="9">
        <f t="shared" si="93"/>
        <v>0</v>
      </c>
      <c r="Y110" s="9"/>
      <c r="Z110" s="9">
        <f t="shared" si="93"/>
        <v>0</v>
      </c>
      <c r="AA110" s="9">
        <f t="shared" si="89"/>
        <v>0</v>
      </c>
      <c r="AB110" s="9">
        <f t="shared" si="90"/>
        <v>0</v>
      </c>
      <c r="AC110" s="28"/>
      <c r="AD110" s="40"/>
      <c r="AE110" s="41"/>
      <c r="AF110" s="41"/>
    </row>
    <row r="111" spans="1:32" s="42" customFormat="1" ht="18.75" customHeight="1" x14ac:dyDescent="0.25">
      <c r="A111" s="1"/>
      <c r="B111" s="100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87"/>
      <c r="N111" s="11" t="s">
        <v>38</v>
      </c>
      <c r="O111" s="9">
        <v>0</v>
      </c>
      <c r="P111" s="9">
        <v>10000</v>
      </c>
      <c r="Q111" s="9">
        <f>O111+P111</f>
        <v>10000</v>
      </c>
      <c r="R111" s="9"/>
      <c r="S111" s="9"/>
      <c r="T111" s="9">
        <f t="shared" si="92"/>
        <v>0</v>
      </c>
      <c r="U111" s="9">
        <f t="shared" si="92"/>
        <v>0</v>
      </c>
      <c r="V111" s="9"/>
      <c r="W111" s="9">
        <f t="shared" si="93"/>
        <v>0</v>
      </c>
      <c r="X111" s="9">
        <f t="shared" si="93"/>
        <v>0</v>
      </c>
      <c r="Y111" s="9"/>
      <c r="Z111" s="9">
        <f t="shared" si="93"/>
        <v>0</v>
      </c>
      <c r="AA111" s="9">
        <f t="shared" si="89"/>
        <v>0</v>
      </c>
      <c r="AB111" s="9">
        <f t="shared" si="90"/>
        <v>0</v>
      </c>
      <c r="AC111" s="28"/>
      <c r="AD111" s="40"/>
      <c r="AE111" s="41"/>
      <c r="AF111" s="41"/>
    </row>
    <row r="112" spans="1:32" s="42" customFormat="1" ht="18.75" customHeight="1" x14ac:dyDescent="0.25">
      <c r="A112" s="1"/>
      <c r="B112" s="100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87"/>
      <c r="N112" s="11" t="s">
        <v>42</v>
      </c>
      <c r="O112" s="9"/>
      <c r="P112" s="9"/>
      <c r="Q112" s="9">
        <f t="shared" si="91"/>
        <v>0</v>
      </c>
      <c r="R112" s="9"/>
      <c r="S112" s="9"/>
      <c r="T112" s="9">
        <f t="shared" si="92"/>
        <v>0</v>
      </c>
      <c r="U112" s="9">
        <f t="shared" si="92"/>
        <v>0</v>
      </c>
      <c r="V112" s="9"/>
      <c r="W112" s="9">
        <f t="shared" si="93"/>
        <v>0</v>
      </c>
      <c r="X112" s="9">
        <f t="shared" si="93"/>
        <v>0</v>
      </c>
      <c r="Y112" s="9"/>
      <c r="Z112" s="9">
        <f t="shared" si="93"/>
        <v>0</v>
      </c>
      <c r="AA112" s="9">
        <f t="shared" si="89"/>
        <v>0</v>
      </c>
      <c r="AB112" s="9">
        <f t="shared" si="90"/>
        <v>0</v>
      </c>
      <c r="AC112" s="28"/>
      <c r="AD112" s="40"/>
      <c r="AE112" s="41"/>
      <c r="AF112" s="41"/>
    </row>
    <row r="113" spans="1:32" s="42" customFormat="1" ht="18" customHeight="1" x14ac:dyDescent="0.25">
      <c r="A113" s="1"/>
      <c r="B113" s="100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87"/>
      <c r="N113" s="11" t="s">
        <v>40</v>
      </c>
      <c r="O113" s="9"/>
      <c r="P113" s="9"/>
      <c r="Q113" s="9">
        <f t="shared" si="91"/>
        <v>0</v>
      </c>
      <c r="R113" s="9"/>
      <c r="S113" s="9"/>
      <c r="T113" s="9">
        <f t="shared" ref="T113:U146" si="94">R113+S113</f>
        <v>0</v>
      </c>
      <c r="U113" s="9">
        <f t="shared" si="94"/>
        <v>0</v>
      </c>
      <c r="V113" s="9"/>
      <c r="W113" s="9">
        <f t="shared" ref="W113:Z145" si="95">U113+V113</f>
        <v>0</v>
      </c>
      <c r="X113" s="9">
        <f t="shared" si="95"/>
        <v>0</v>
      </c>
      <c r="Y113" s="9"/>
      <c r="Z113" s="9">
        <f t="shared" si="95"/>
        <v>0</v>
      </c>
      <c r="AA113" s="9">
        <f t="shared" si="89"/>
        <v>0</v>
      </c>
      <c r="AB113" s="9">
        <f t="shared" si="90"/>
        <v>0</v>
      </c>
      <c r="AC113" s="28"/>
      <c r="AD113" s="40"/>
      <c r="AE113" s="41"/>
      <c r="AF113" s="41"/>
    </row>
    <row r="114" spans="1:32" s="42" customFormat="1" ht="19.5" customHeight="1" x14ac:dyDescent="0.25">
      <c r="A114" s="1"/>
      <c r="B114" s="101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87"/>
      <c r="N114" s="11" t="s">
        <v>41</v>
      </c>
      <c r="O114" s="9"/>
      <c r="P114" s="9"/>
      <c r="Q114" s="9">
        <f t="shared" si="91"/>
        <v>0</v>
      </c>
      <c r="R114" s="9"/>
      <c r="S114" s="9"/>
      <c r="T114" s="9">
        <f t="shared" si="94"/>
        <v>0</v>
      </c>
      <c r="U114" s="9">
        <f t="shared" si="94"/>
        <v>0</v>
      </c>
      <c r="V114" s="9"/>
      <c r="W114" s="9">
        <f t="shared" si="95"/>
        <v>0</v>
      </c>
      <c r="X114" s="9">
        <f t="shared" si="95"/>
        <v>0</v>
      </c>
      <c r="Y114" s="9"/>
      <c r="Z114" s="9">
        <f t="shared" si="95"/>
        <v>0</v>
      </c>
      <c r="AA114" s="9">
        <f t="shared" si="89"/>
        <v>0</v>
      </c>
      <c r="AB114" s="9">
        <f t="shared" si="90"/>
        <v>0</v>
      </c>
      <c r="AC114" s="28"/>
      <c r="AD114" s="40"/>
      <c r="AE114" s="41"/>
      <c r="AF114" s="41"/>
    </row>
    <row r="115" spans="1:32" s="42" customFormat="1" ht="16.5" customHeight="1" x14ac:dyDescent="0.25">
      <c r="A115" s="1"/>
      <c r="B115" s="93" t="s">
        <v>122</v>
      </c>
      <c r="C115" s="106">
        <v>2020</v>
      </c>
      <c r="D115" s="106">
        <v>2021</v>
      </c>
      <c r="E115" s="106" t="s">
        <v>118</v>
      </c>
      <c r="F115" s="106" t="s">
        <v>114</v>
      </c>
      <c r="G115" s="106" t="s">
        <v>96</v>
      </c>
      <c r="H115" s="106" t="s">
        <v>6</v>
      </c>
      <c r="I115" s="106" t="s">
        <v>7</v>
      </c>
      <c r="J115" s="106" t="s">
        <v>7</v>
      </c>
      <c r="K115" s="107">
        <v>0</v>
      </c>
      <c r="L115" s="106" t="s">
        <v>101</v>
      </c>
      <c r="M115" s="87" t="s">
        <v>58</v>
      </c>
      <c r="N115" s="11" t="s">
        <v>5</v>
      </c>
      <c r="O115" s="9">
        <f>O1170</f>
        <v>0</v>
      </c>
      <c r="P115" s="9">
        <f>P116</f>
        <v>15000</v>
      </c>
      <c r="Q115" s="9">
        <f>O115+P115</f>
        <v>15000</v>
      </c>
      <c r="R115" s="9"/>
      <c r="S115" s="9"/>
      <c r="T115" s="9">
        <f t="shared" si="94"/>
        <v>0</v>
      </c>
      <c r="U115" s="9">
        <f t="shared" si="94"/>
        <v>0</v>
      </c>
      <c r="V115" s="9"/>
      <c r="W115" s="9">
        <f t="shared" si="95"/>
        <v>0</v>
      </c>
      <c r="X115" s="9">
        <f t="shared" si="95"/>
        <v>0</v>
      </c>
      <c r="Y115" s="9"/>
      <c r="Z115" s="9">
        <f t="shared" si="95"/>
        <v>0</v>
      </c>
      <c r="AA115" s="9">
        <f t="shared" si="89"/>
        <v>0</v>
      </c>
      <c r="AB115" s="9">
        <f t="shared" si="90"/>
        <v>0</v>
      </c>
      <c r="AC115" s="28"/>
      <c r="AD115" s="40"/>
      <c r="AE115" s="41"/>
      <c r="AF115" s="41"/>
    </row>
    <row r="116" spans="1:32" s="42" customFormat="1" ht="17.25" customHeight="1" x14ac:dyDescent="0.25">
      <c r="A116" s="1"/>
      <c r="B116" s="108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87"/>
      <c r="N116" s="11" t="s">
        <v>38</v>
      </c>
      <c r="O116" s="9">
        <v>0</v>
      </c>
      <c r="P116" s="9">
        <v>15000</v>
      </c>
      <c r="Q116" s="9">
        <f>O116+P116</f>
        <v>15000</v>
      </c>
      <c r="R116" s="9"/>
      <c r="S116" s="9"/>
      <c r="T116" s="9">
        <f t="shared" si="94"/>
        <v>0</v>
      </c>
      <c r="U116" s="9">
        <f t="shared" si="94"/>
        <v>0</v>
      </c>
      <c r="V116" s="9"/>
      <c r="W116" s="9">
        <f t="shared" si="95"/>
        <v>0</v>
      </c>
      <c r="X116" s="9">
        <f t="shared" si="95"/>
        <v>0</v>
      </c>
      <c r="Y116" s="9"/>
      <c r="Z116" s="9">
        <f t="shared" si="95"/>
        <v>0</v>
      </c>
      <c r="AA116" s="9">
        <f t="shared" si="89"/>
        <v>0</v>
      </c>
      <c r="AB116" s="9">
        <f t="shared" si="90"/>
        <v>0</v>
      </c>
      <c r="AC116" s="28"/>
      <c r="AD116" s="40"/>
      <c r="AE116" s="41"/>
      <c r="AF116" s="41"/>
    </row>
    <row r="117" spans="1:32" s="42" customFormat="1" ht="18" customHeight="1" x14ac:dyDescent="0.25">
      <c r="A117" s="1"/>
      <c r="B117" s="108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87"/>
      <c r="N117" s="11" t="s">
        <v>42</v>
      </c>
      <c r="O117" s="9"/>
      <c r="P117" s="9"/>
      <c r="Q117" s="9">
        <f t="shared" si="91"/>
        <v>0</v>
      </c>
      <c r="R117" s="9"/>
      <c r="S117" s="9"/>
      <c r="T117" s="9">
        <f t="shared" si="94"/>
        <v>0</v>
      </c>
      <c r="U117" s="9">
        <f t="shared" si="94"/>
        <v>0</v>
      </c>
      <c r="V117" s="9"/>
      <c r="W117" s="9">
        <f t="shared" si="95"/>
        <v>0</v>
      </c>
      <c r="X117" s="9">
        <f t="shared" si="95"/>
        <v>0</v>
      </c>
      <c r="Y117" s="9"/>
      <c r="Z117" s="9">
        <f t="shared" si="95"/>
        <v>0</v>
      </c>
      <c r="AA117" s="9">
        <f t="shared" si="89"/>
        <v>0</v>
      </c>
      <c r="AB117" s="9">
        <f t="shared" si="90"/>
        <v>0</v>
      </c>
      <c r="AC117" s="28"/>
      <c r="AD117" s="40"/>
      <c r="AE117" s="41"/>
      <c r="AF117" s="41"/>
    </row>
    <row r="118" spans="1:32" s="42" customFormat="1" ht="21" customHeight="1" x14ac:dyDescent="0.25">
      <c r="A118" s="1"/>
      <c r="B118" s="108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87"/>
      <c r="N118" s="11" t="s">
        <v>40</v>
      </c>
      <c r="O118" s="9"/>
      <c r="P118" s="9"/>
      <c r="Q118" s="9">
        <f t="shared" si="91"/>
        <v>0</v>
      </c>
      <c r="R118" s="9"/>
      <c r="S118" s="9"/>
      <c r="T118" s="9">
        <f t="shared" si="94"/>
        <v>0</v>
      </c>
      <c r="U118" s="9">
        <f t="shared" si="94"/>
        <v>0</v>
      </c>
      <c r="V118" s="9"/>
      <c r="W118" s="9">
        <f t="shared" si="95"/>
        <v>0</v>
      </c>
      <c r="X118" s="9">
        <f t="shared" si="95"/>
        <v>0</v>
      </c>
      <c r="Y118" s="9"/>
      <c r="Z118" s="9">
        <f t="shared" si="95"/>
        <v>0</v>
      </c>
      <c r="AA118" s="9">
        <f t="shared" si="89"/>
        <v>0</v>
      </c>
      <c r="AB118" s="9">
        <f t="shared" si="90"/>
        <v>0</v>
      </c>
      <c r="AC118" s="28"/>
      <c r="AD118" s="40"/>
      <c r="AE118" s="41"/>
      <c r="AF118" s="41"/>
    </row>
    <row r="119" spans="1:32" s="42" customFormat="1" ht="18" customHeight="1" x14ac:dyDescent="0.25">
      <c r="A119" s="1"/>
      <c r="B119" s="108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87"/>
      <c r="N119" s="11" t="s">
        <v>41</v>
      </c>
      <c r="O119" s="9"/>
      <c r="P119" s="9"/>
      <c r="Q119" s="9">
        <f t="shared" si="91"/>
        <v>0</v>
      </c>
      <c r="R119" s="9"/>
      <c r="S119" s="9"/>
      <c r="T119" s="9">
        <f t="shared" si="94"/>
        <v>0</v>
      </c>
      <c r="U119" s="9">
        <f t="shared" si="94"/>
        <v>0</v>
      </c>
      <c r="V119" s="9"/>
      <c r="W119" s="9">
        <f t="shared" si="95"/>
        <v>0</v>
      </c>
      <c r="X119" s="9">
        <f t="shared" si="95"/>
        <v>0</v>
      </c>
      <c r="Y119" s="9"/>
      <c r="Z119" s="9">
        <f t="shared" si="95"/>
        <v>0</v>
      </c>
      <c r="AA119" s="9">
        <f t="shared" si="89"/>
        <v>0</v>
      </c>
      <c r="AB119" s="9">
        <f t="shared" si="90"/>
        <v>0</v>
      </c>
      <c r="AC119" s="28"/>
      <c r="AD119" s="40"/>
      <c r="AE119" s="41"/>
      <c r="AF119" s="41"/>
    </row>
    <row r="120" spans="1:32" s="42" customFormat="1" ht="20.25" customHeight="1" x14ac:dyDescent="0.25">
      <c r="A120" s="1"/>
      <c r="B120" s="88" t="s">
        <v>81</v>
      </c>
      <c r="C120" s="102">
        <v>2020</v>
      </c>
      <c r="D120" s="102">
        <v>2021</v>
      </c>
      <c r="E120" s="102" t="s">
        <v>118</v>
      </c>
      <c r="F120" s="102" t="s">
        <v>114</v>
      </c>
      <c r="G120" s="102" t="s">
        <v>14</v>
      </c>
      <c r="H120" s="102" t="s">
        <v>6</v>
      </c>
      <c r="I120" s="102" t="s">
        <v>7</v>
      </c>
      <c r="J120" s="102" t="s">
        <v>7</v>
      </c>
      <c r="K120" s="104">
        <v>0</v>
      </c>
      <c r="L120" s="102" t="s">
        <v>101</v>
      </c>
      <c r="M120" s="87" t="s">
        <v>58</v>
      </c>
      <c r="N120" s="11" t="s">
        <v>5</v>
      </c>
      <c r="O120" s="9">
        <f>O121</f>
        <v>0</v>
      </c>
      <c r="P120" s="9">
        <f>P121</f>
        <v>4000</v>
      </c>
      <c r="Q120" s="9">
        <f>O120+P120</f>
        <v>4000</v>
      </c>
      <c r="R120" s="9"/>
      <c r="S120" s="9"/>
      <c r="T120" s="9">
        <f t="shared" si="94"/>
        <v>0</v>
      </c>
      <c r="U120" s="9">
        <f t="shared" si="94"/>
        <v>0</v>
      </c>
      <c r="V120" s="9"/>
      <c r="W120" s="9">
        <f t="shared" si="95"/>
        <v>0</v>
      </c>
      <c r="X120" s="9">
        <f t="shared" si="95"/>
        <v>0</v>
      </c>
      <c r="Y120" s="9"/>
      <c r="Z120" s="9">
        <f t="shared" si="95"/>
        <v>0</v>
      </c>
      <c r="AA120" s="9">
        <f t="shared" si="89"/>
        <v>0</v>
      </c>
      <c r="AB120" s="9">
        <f t="shared" si="90"/>
        <v>0</v>
      </c>
      <c r="AC120" s="28"/>
      <c r="AD120" s="40"/>
      <c r="AE120" s="41"/>
      <c r="AF120" s="41"/>
    </row>
    <row r="121" spans="1:32" s="42" customFormat="1" ht="19.5" customHeight="1" x14ac:dyDescent="0.25">
      <c r="A121" s="1"/>
      <c r="B121" s="100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87"/>
      <c r="N121" s="11" t="s">
        <v>38</v>
      </c>
      <c r="O121" s="9">
        <v>0</v>
      </c>
      <c r="P121" s="9">
        <v>4000</v>
      </c>
      <c r="Q121" s="9">
        <f>O121+P121</f>
        <v>4000</v>
      </c>
      <c r="R121" s="9"/>
      <c r="S121" s="9"/>
      <c r="T121" s="9">
        <f t="shared" si="94"/>
        <v>0</v>
      </c>
      <c r="U121" s="9">
        <f t="shared" si="94"/>
        <v>0</v>
      </c>
      <c r="V121" s="9"/>
      <c r="W121" s="9">
        <f t="shared" si="95"/>
        <v>0</v>
      </c>
      <c r="X121" s="9">
        <f t="shared" si="95"/>
        <v>0</v>
      </c>
      <c r="Y121" s="9"/>
      <c r="Z121" s="9">
        <f t="shared" si="95"/>
        <v>0</v>
      </c>
      <c r="AA121" s="9">
        <f t="shared" si="89"/>
        <v>0</v>
      </c>
      <c r="AB121" s="9">
        <f t="shared" si="90"/>
        <v>0</v>
      </c>
      <c r="AC121" s="28"/>
      <c r="AD121" s="40"/>
      <c r="AE121" s="41"/>
      <c r="AF121" s="41"/>
    </row>
    <row r="122" spans="1:32" s="42" customFormat="1" ht="18.75" customHeight="1" x14ac:dyDescent="0.25">
      <c r="A122" s="1"/>
      <c r="B122" s="100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87"/>
      <c r="N122" s="11" t="s">
        <v>42</v>
      </c>
      <c r="O122" s="9"/>
      <c r="P122" s="9"/>
      <c r="Q122" s="9">
        <f t="shared" si="91"/>
        <v>0</v>
      </c>
      <c r="R122" s="9"/>
      <c r="S122" s="9"/>
      <c r="T122" s="9">
        <f t="shared" si="94"/>
        <v>0</v>
      </c>
      <c r="U122" s="9">
        <f t="shared" si="94"/>
        <v>0</v>
      </c>
      <c r="V122" s="9"/>
      <c r="W122" s="9">
        <f t="shared" si="95"/>
        <v>0</v>
      </c>
      <c r="X122" s="9">
        <f t="shared" si="95"/>
        <v>0</v>
      </c>
      <c r="Y122" s="9"/>
      <c r="Z122" s="9">
        <f t="shared" si="95"/>
        <v>0</v>
      </c>
      <c r="AA122" s="9">
        <f t="shared" si="89"/>
        <v>0</v>
      </c>
      <c r="AB122" s="9">
        <f t="shared" si="90"/>
        <v>0</v>
      </c>
      <c r="AC122" s="28"/>
      <c r="AD122" s="40"/>
      <c r="AE122" s="41"/>
      <c r="AF122" s="41"/>
    </row>
    <row r="123" spans="1:32" s="42" customFormat="1" ht="16.5" customHeight="1" x14ac:dyDescent="0.25">
      <c r="A123" s="1"/>
      <c r="B123" s="100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87"/>
      <c r="N123" s="11" t="s">
        <v>40</v>
      </c>
      <c r="O123" s="9"/>
      <c r="P123" s="9"/>
      <c r="Q123" s="9">
        <f t="shared" si="91"/>
        <v>0</v>
      </c>
      <c r="R123" s="9"/>
      <c r="S123" s="9"/>
      <c r="T123" s="9">
        <f t="shared" si="94"/>
        <v>0</v>
      </c>
      <c r="U123" s="9">
        <f t="shared" si="94"/>
        <v>0</v>
      </c>
      <c r="V123" s="9"/>
      <c r="W123" s="9">
        <f t="shared" si="95"/>
        <v>0</v>
      </c>
      <c r="X123" s="9">
        <f t="shared" si="95"/>
        <v>0</v>
      </c>
      <c r="Y123" s="9"/>
      <c r="Z123" s="9">
        <f t="shared" si="95"/>
        <v>0</v>
      </c>
      <c r="AA123" s="9">
        <f t="shared" si="89"/>
        <v>0</v>
      </c>
      <c r="AB123" s="9">
        <f t="shared" si="90"/>
        <v>0</v>
      </c>
      <c r="AC123" s="28"/>
      <c r="AD123" s="40"/>
      <c r="AE123" s="41"/>
      <c r="AF123" s="41"/>
    </row>
    <row r="124" spans="1:32" s="42" customFormat="1" ht="23.25" customHeight="1" x14ac:dyDescent="0.25">
      <c r="A124" s="1"/>
      <c r="B124" s="101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87"/>
      <c r="N124" s="11" t="s">
        <v>41</v>
      </c>
      <c r="O124" s="9"/>
      <c r="P124" s="9"/>
      <c r="Q124" s="9">
        <f t="shared" si="91"/>
        <v>0</v>
      </c>
      <c r="R124" s="9"/>
      <c r="S124" s="9"/>
      <c r="T124" s="9">
        <f t="shared" si="94"/>
        <v>0</v>
      </c>
      <c r="U124" s="9">
        <f t="shared" si="94"/>
        <v>0</v>
      </c>
      <c r="V124" s="9"/>
      <c r="W124" s="9">
        <f t="shared" si="95"/>
        <v>0</v>
      </c>
      <c r="X124" s="9">
        <f t="shared" si="95"/>
        <v>0</v>
      </c>
      <c r="Y124" s="9"/>
      <c r="Z124" s="9">
        <f t="shared" si="95"/>
        <v>0</v>
      </c>
      <c r="AA124" s="9">
        <f t="shared" si="89"/>
        <v>0</v>
      </c>
      <c r="AB124" s="9">
        <f t="shared" si="90"/>
        <v>0</v>
      </c>
      <c r="AC124" s="28"/>
      <c r="AD124" s="40"/>
      <c r="AE124" s="41"/>
      <c r="AF124" s="41"/>
    </row>
    <row r="125" spans="1:32" s="42" customFormat="1" ht="21" customHeight="1" x14ac:dyDescent="0.25">
      <c r="A125" s="1"/>
      <c r="B125" s="88" t="s">
        <v>82</v>
      </c>
      <c r="C125" s="102">
        <v>2020</v>
      </c>
      <c r="D125" s="102">
        <v>2021</v>
      </c>
      <c r="E125" s="102" t="s">
        <v>118</v>
      </c>
      <c r="F125" s="102" t="s">
        <v>114</v>
      </c>
      <c r="G125" s="102" t="s">
        <v>14</v>
      </c>
      <c r="H125" s="102" t="s">
        <v>6</v>
      </c>
      <c r="I125" s="102" t="s">
        <v>7</v>
      </c>
      <c r="J125" s="102" t="s">
        <v>7</v>
      </c>
      <c r="K125" s="104">
        <v>0</v>
      </c>
      <c r="L125" s="102" t="s">
        <v>101</v>
      </c>
      <c r="M125" s="87" t="s">
        <v>58</v>
      </c>
      <c r="N125" s="11" t="s">
        <v>5</v>
      </c>
      <c r="O125" s="9">
        <f>O126</f>
        <v>0</v>
      </c>
      <c r="P125" s="9">
        <f>P126</f>
        <v>1500</v>
      </c>
      <c r="Q125" s="9">
        <f>O125+P125</f>
        <v>1500</v>
      </c>
      <c r="R125" s="9"/>
      <c r="S125" s="9"/>
      <c r="T125" s="9">
        <f t="shared" si="94"/>
        <v>0</v>
      </c>
      <c r="U125" s="9">
        <f t="shared" si="94"/>
        <v>0</v>
      </c>
      <c r="V125" s="9"/>
      <c r="W125" s="9">
        <f t="shared" si="95"/>
        <v>0</v>
      </c>
      <c r="X125" s="9">
        <f t="shared" si="95"/>
        <v>0</v>
      </c>
      <c r="Y125" s="9"/>
      <c r="Z125" s="9">
        <f t="shared" si="95"/>
        <v>0</v>
      </c>
      <c r="AA125" s="9">
        <f t="shared" si="89"/>
        <v>0</v>
      </c>
      <c r="AB125" s="9">
        <f t="shared" si="90"/>
        <v>0</v>
      </c>
      <c r="AC125" s="28"/>
      <c r="AD125" s="40"/>
      <c r="AE125" s="41"/>
      <c r="AF125" s="41"/>
    </row>
    <row r="126" spans="1:32" s="42" customFormat="1" ht="21.75" customHeight="1" x14ac:dyDescent="0.25">
      <c r="A126" s="1"/>
      <c r="B126" s="100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87"/>
      <c r="N126" s="11" t="s">
        <v>38</v>
      </c>
      <c r="O126" s="9">
        <v>0</v>
      </c>
      <c r="P126" s="9">
        <v>1500</v>
      </c>
      <c r="Q126" s="9">
        <f>O126+P126</f>
        <v>1500</v>
      </c>
      <c r="R126" s="9"/>
      <c r="S126" s="9"/>
      <c r="T126" s="9">
        <f t="shared" si="94"/>
        <v>0</v>
      </c>
      <c r="U126" s="9">
        <f t="shared" si="94"/>
        <v>0</v>
      </c>
      <c r="V126" s="9"/>
      <c r="W126" s="9">
        <f t="shared" si="95"/>
        <v>0</v>
      </c>
      <c r="X126" s="9">
        <f t="shared" si="95"/>
        <v>0</v>
      </c>
      <c r="Y126" s="9"/>
      <c r="Z126" s="9">
        <f t="shared" si="95"/>
        <v>0</v>
      </c>
      <c r="AA126" s="9">
        <f t="shared" si="89"/>
        <v>0</v>
      </c>
      <c r="AB126" s="9">
        <f t="shared" si="90"/>
        <v>0</v>
      </c>
      <c r="AC126" s="28"/>
      <c r="AD126" s="40"/>
      <c r="AE126" s="41"/>
      <c r="AF126" s="41"/>
    </row>
    <row r="127" spans="1:32" s="42" customFormat="1" ht="21" customHeight="1" x14ac:dyDescent="0.25">
      <c r="A127" s="1"/>
      <c r="B127" s="100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87"/>
      <c r="N127" s="11" t="s">
        <v>42</v>
      </c>
      <c r="O127" s="9"/>
      <c r="P127" s="9"/>
      <c r="Q127" s="9">
        <f t="shared" si="91"/>
        <v>0</v>
      </c>
      <c r="R127" s="9"/>
      <c r="S127" s="9"/>
      <c r="T127" s="9">
        <f t="shared" si="94"/>
        <v>0</v>
      </c>
      <c r="U127" s="9">
        <f t="shared" si="94"/>
        <v>0</v>
      </c>
      <c r="V127" s="9"/>
      <c r="W127" s="9">
        <f t="shared" si="95"/>
        <v>0</v>
      </c>
      <c r="X127" s="9">
        <f t="shared" si="95"/>
        <v>0</v>
      </c>
      <c r="Y127" s="9"/>
      <c r="Z127" s="9">
        <f t="shared" si="95"/>
        <v>0</v>
      </c>
      <c r="AA127" s="9">
        <f t="shared" si="89"/>
        <v>0</v>
      </c>
      <c r="AB127" s="9">
        <f t="shared" si="90"/>
        <v>0</v>
      </c>
      <c r="AC127" s="28"/>
      <c r="AD127" s="40"/>
      <c r="AE127" s="41"/>
      <c r="AF127" s="41"/>
    </row>
    <row r="128" spans="1:32" s="42" customFormat="1" ht="18.75" customHeight="1" x14ac:dyDescent="0.25">
      <c r="A128" s="1"/>
      <c r="B128" s="100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87"/>
      <c r="N128" s="11" t="s">
        <v>40</v>
      </c>
      <c r="O128" s="9"/>
      <c r="P128" s="9"/>
      <c r="Q128" s="9">
        <f t="shared" si="91"/>
        <v>0</v>
      </c>
      <c r="R128" s="9"/>
      <c r="S128" s="9"/>
      <c r="T128" s="9">
        <f t="shared" si="94"/>
        <v>0</v>
      </c>
      <c r="U128" s="9">
        <f t="shared" si="94"/>
        <v>0</v>
      </c>
      <c r="V128" s="9"/>
      <c r="W128" s="9">
        <f t="shared" si="95"/>
        <v>0</v>
      </c>
      <c r="X128" s="9">
        <f t="shared" si="95"/>
        <v>0</v>
      </c>
      <c r="Y128" s="9"/>
      <c r="Z128" s="9">
        <f t="shared" si="95"/>
        <v>0</v>
      </c>
      <c r="AA128" s="9">
        <f t="shared" ref="AA128:AA144" si="96">W128+X128</f>
        <v>0</v>
      </c>
      <c r="AB128" s="9">
        <f t="shared" ref="AB128:AB144" si="97">X128+AA128</f>
        <v>0</v>
      </c>
      <c r="AC128" s="28"/>
      <c r="AD128" s="40"/>
      <c r="AE128" s="41"/>
      <c r="AF128" s="41"/>
    </row>
    <row r="129" spans="1:32" s="42" customFormat="1" ht="18" customHeight="1" x14ac:dyDescent="0.25">
      <c r="A129" s="1"/>
      <c r="B129" s="101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87"/>
      <c r="N129" s="11" t="s">
        <v>41</v>
      </c>
      <c r="O129" s="9"/>
      <c r="P129" s="9"/>
      <c r="Q129" s="9">
        <f t="shared" si="91"/>
        <v>0</v>
      </c>
      <c r="R129" s="9"/>
      <c r="S129" s="9"/>
      <c r="T129" s="9">
        <f t="shared" si="94"/>
        <v>0</v>
      </c>
      <c r="U129" s="9">
        <f t="shared" si="94"/>
        <v>0</v>
      </c>
      <c r="V129" s="9"/>
      <c r="W129" s="9">
        <f t="shared" si="95"/>
        <v>0</v>
      </c>
      <c r="X129" s="9">
        <f t="shared" si="95"/>
        <v>0</v>
      </c>
      <c r="Y129" s="9"/>
      <c r="Z129" s="9">
        <f t="shared" si="95"/>
        <v>0</v>
      </c>
      <c r="AA129" s="9">
        <f t="shared" si="96"/>
        <v>0</v>
      </c>
      <c r="AB129" s="9">
        <f t="shared" si="97"/>
        <v>0</v>
      </c>
      <c r="AC129" s="28"/>
      <c r="AD129" s="40"/>
      <c r="AE129" s="41"/>
      <c r="AF129" s="41"/>
    </row>
    <row r="130" spans="1:32" s="42" customFormat="1" ht="17.25" customHeight="1" x14ac:dyDescent="0.25">
      <c r="A130" s="1"/>
      <c r="B130" s="88" t="s">
        <v>97</v>
      </c>
      <c r="C130" s="102">
        <v>2020</v>
      </c>
      <c r="D130" s="78">
        <v>2021</v>
      </c>
      <c r="E130" s="78" t="s">
        <v>118</v>
      </c>
      <c r="F130" s="78" t="s">
        <v>114</v>
      </c>
      <c r="G130" s="102" t="s">
        <v>14</v>
      </c>
      <c r="H130" s="78" t="s">
        <v>6</v>
      </c>
      <c r="I130" s="78" t="s">
        <v>7</v>
      </c>
      <c r="J130" s="78" t="s">
        <v>7</v>
      </c>
      <c r="K130" s="82">
        <v>0</v>
      </c>
      <c r="L130" s="82" t="s">
        <v>98</v>
      </c>
      <c r="M130" s="87" t="s">
        <v>58</v>
      </c>
      <c r="N130" s="11" t="s">
        <v>5</v>
      </c>
      <c r="O130" s="9">
        <v>0</v>
      </c>
      <c r="P130" s="9">
        <f>P131</f>
        <v>12000</v>
      </c>
      <c r="Q130" s="9">
        <f t="shared" si="91"/>
        <v>12000</v>
      </c>
      <c r="R130" s="9"/>
      <c r="S130" s="9"/>
      <c r="T130" s="9">
        <f t="shared" si="94"/>
        <v>0</v>
      </c>
      <c r="U130" s="9">
        <f t="shared" si="94"/>
        <v>0</v>
      </c>
      <c r="V130" s="9"/>
      <c r="W130" s="9">
        <f t="shared" si="95"/>
        <v>0</v>
      </c>
      <c r="X130" s="9">
        <f t="shared" si="95"/>
        <v>0</v>
      </c>
      <c r="Y130" s="9"/>
      <c r="Z130" s="9">
        <f t="shared" si="95"/>
        <v>0</v>
      </c>
      <c r="AA130" s="9">
        <f t="shared" si="96"/>
        <v>0</v>
      </c>
      <c r="AB130" s="9">
        <f t="shared" si="97"/>
        <v>0</v>
      </c>
      <c r="AC130" s="28"/>
      <c r="AD130" s="40"/>
      <c r="AE130" s="41"/>
      <c r="AF130" s="41"/>
    </row>
    <row r="131" spans="1:32" s="42" customFormat="1" ht="20.25" customHeight="1" x14ac:dyDescent="0.25">
      <c r="A131" s="1"/>
      <c r="B131" s="89"/>
      <c r="C131" s="103"/>
      <c r="D131" s="109"/>
      <c r="E131" s="109"/>
      <c r="F131" s="109"/>
      <c r="G131" s="103"/>
      <c r="H131" s="109"/>
      <c r="I131" s="109"/>
      <c r="J131" s="109"/>
      <c r="K131" s="109"/>
      <c r="L131" s="85"/>
      <c r="M131" s="87"/>
      <c r="N131" s="11" t="s">
        <v>38</v>
      </c>
      <c r="O131" s="9">
        <v>0</v>
      </c>
      <c r="P131" s="9">
        <v>12000</v>
      </c>
      <c r="Q131" s="9">
        <f t="shared" si="91"/>
        <v>12000</v>
      </c>
      <c r="R131" s="9"/>
      <c r="S131" s="9"/>
      <c r="T131" s="9">
        <f t="shared" si="94"/>
        <v>0</v>
      </c>
      <c r="U131" s="9">
        <f t="shared" si="94"/>
        <v>0</v>
      </c>
      <c r="V131" s="9"/>
      <c r="W131" s="9">
        <f t="shared" si="95"/>
        <v>0</v>
      </c>
      <c r="X131" s="9">
        <f t="shared" si="95"/>
        <v>0</v>
      </c>
      <c r="Y131" s="9"/>
      <c r="Z131" s="9">
        <f t="shared" si="95"/>
        <v>0</v>
      </c>
      <c r="AA131" s="9">
        <f t="shared" si="96"/>
        <v>0</v>
      </c>
      <c r="AB131" s="9">
        <f t="shared" si="97"/>
        <v>0</v>
      </c>
      <c r="AC131" s="28"/>
      <c r="AD131" s="40"/>
      <c r="AE131" s="41"/>
      <c r="AF131" s="41"/>
    </row>
    <row r="132" spans="1:32" s="42" customFormat="1" ht="18.75" customHeight="1" x14ac:dyDescent="0.25">
      <c r="A132" s="1"/>
      <c r="B132" s="89"/>
      <c r="C132" s="103"/>
      <c r="D132" s="109"/>
      <c r="E132" s="109"/>
      <c r="F132" s="109"/>
      <c r="G132" s="103"/>
      <c r="H132" s="109"/>
      <c r="I132" s="109"/>
      <c r="J132" s="109"/>
      <c r="K132" s="109"/>
      <c r="L132" s="85"/>
      <c r="M132" s="87"/>
      <c r="N132" s="11" t="s">
        <v>42</v>
      </c>
      <c r="O132" s="9"/>
      <c r="P132" s="9"/>
      <c r="Q132" s="9">
        <f t="shared" si="91"/>
        <v>0</v>
      </c>
      <c r="R132" s="9"/>
      <c r="S132" s="9"/>
      <c r="T132" s="9">
        <f t="shared" si="94"/>
        <v>0</v>
      </c>
      <c r="U132" s="9">
        <f t="shared" si="94"/>
        <v>0</v>
      </c>
      <c r="V132" s="9"/>
      <c r="W132" s="9">
        <f t="shared" si="95"/>
        <v>0</v>
      </c>
      <c r="X132" s="9">
        <f t="shared" si="95"/>
        <v>0</v>
      </c>
      <c r="Y132" s="9"/>
      <c r="Z132" s="9">
        <f t="shared" si="95"/>
        <v>0</v>
      </c>
      <c r="AA132" s="9">
        <f t="shared" si="96"/>
        <v>0</v>
      </c>
      <c r="AB132" s="9">
        <f t="shared" si="97"/>
        <v>0</v>
      </c>
      <c r="AC132" s="28"/>
      <c r="AD132" s="40"/>
      <c r="AE132" s="41"/>
      <c r="AF132" s="41"/>
    </row>
    <row r="133" spans="1:32" s="42" customFormat="1" ht="15.75" customHeight="1" x14ac:dyDescent="0.25">
      <c r="A133" s="1"/>
      <c r="B133" s="89"/>
      <c r="C133" s="103"/>
      <c r="D133" s="109"/>
      <c r="E133" s="109"/>
      <c r="F133" s="109"/>
      <c r="G133" s="103"/>
      <c r="H133" s="109"/>
      <c r="I133" s="109"/>
      <c r="J133" s="109"/>
      <c r="K133" s="109"/>
      <c r="L133" s="85"/>
      <c r="M133" s="87"/>
      <c r="N133" s="11" t="s">
        <v>40</v>
      </c>
      <c r="O133" s="9"/>
      <c r="P133" s="9"/>
      <c r="Q133" s="9">
        <f t="shared" si="91"/>
        <v>0</v>
      </c>
      <c r="R133" s="9"/>
      <c r="S133" s="9"/>
      <c r="T133" s="9">
        <f t="shared" si="94"/>
        <v>0</v>
      </c>
      <c r="U133" s="9">
        <f t="shared" si="94"/>
        <v>0</v>
      </c>
      <c r="V133" s="9"/>
      <c r="W133" s="9">
        <f t="shared" si="95"/>
        <v>0</v>
      </c>
      <c r="X133" s="9">
        <f t="shared" si="95"/>
        <v>0</v>
      </c>
      <c r="Y133" s="9"/>
      <c r="Z133" s="9">
        <f t="shared" si="95"/>
        <v>0</v>
      </c>
      <c r="AA133" s="9">
        <f t="shared" si="96"/>
        <v>0</v>
      </c>
      <c r="AB133" s="9">
        <f t="shared" si="97"/>
        <v>0</v>
      </c>
      <c r="AC133" s="28"/>
      <c r="AD133" s="40"/>
      <c r="AE133" s="41"/>
      <c r="AF133" s="41"/>
    </row>
    <row r="134" spans="1:32" s="42" customFormat="1" ht="17.25" customHeight="1" x14ac:dyDescent="0.25">
      <c r="A134" s="1"/>
      <c r="B134" s="90"/>
      <c r="C134" s="111"/>
      <c r="D134" s="110"/>
      <c r="E134" s="110"/>
      <c r="F134" s="110"/>
      <c r="G134" s="111"/>
      <c r="H134" s="110"/>
      <c r="I134" s="110"/>
      <c r="J134" s="110"/>
      <c r="K134" s="110"/>
      <c r="L134" s="86"/>
      <c r="M134" s="87"/>
      <c r="N134" s="11" t="s">
        <v>41</v>
      </c>
      <c r="O134" s="9"/>
      <c r="P134" s="9"/>
      <c r="Q134" s="9">
        <f t="shared" si="91"/>
        <v>0</v>
      </c>
      <c r="R134" s="9"/>
      <c r="S134" s="9"/>
      <c r="T134" s="9">
        <f t="shared" si="94"/>
        <v>0</v>
      </c>
      <c r="U134" s="9">
        <f t="shared" si="94"/>
        <v>0</v>
      </c>
      <c r="V134" s="9"/>
      <c r="W134" s="9">
        <f t="shared" si="95"/>
        <v>0</v>
      </c>
      <c r="X134" s="9">
        <f t="shared" si="95"/>
        <v>0</v>
      </c>
      <c r="Y134" s="9"/>
      <c r="Z134" s="9">
        <f t="shared" si="95"/>
        <v>0</v>
      </c>
      <c r="AA134" s="9">
        <f t="shared" si="96"/>
        <v>0</v>
      </c>
      <c r="AB134" s="9">
        <f t="shared" si="97"/>
        <v>0</v>
      </c>
      <c r="AC134" s="28"/>
      <c r="AD134" s="40"/>
      <c r="AE134" s="41"/>
      <c r="AF134" s="41"/>
    </row>
    <row r="135" spans="1:32" s="42" customFormat="1" ht="26.25" customHeight="1" x14ac:dyDescent="0.25">
      <c r="A135" s="1"/>
      <c r="B135" s="88" t="s">
        <v>110</v>
      </c>
      <c r="C135" s="102">
        <v>2019</v>
      </c>
      <c r="D135" s="78">
        <v>2020</v>
      </c>
      <c r="E135" s="78" t="s">
        <v>118</v>
      </c>
      <c r="F135" s="78" t="s">
        <v>114</v>
      </c>
      <c r="G135" s="102" t="s">
        <v>14</v>
      </c>
      <c r="H135" s="78" t="s">
        <v>6</v>
      </c>
      <c r="I135" s="78" t="s">
        <v>7</v>
      </c>
      <c r="J135" s="78" t="s">
        <v>7</v>
      </c>
      <c r="K135" s="82">
        <v>0</v>
      </c>
      <c r="L135" s="82" t="s">
        <v>103</v>
      </c>
      <c r="M135" s="87" t="s">
        <v>58</v>
      </c>
      <c r="N135" s="11" t="s">
        <v>5</v>
      </c>
      <c r="O135" s="9">
        <v>0</v>
      </c>
      <c r="P135" s="9">
        <f>P136</f>
        <v>35000</v>
      </c>
      <c r="Q135" s="9">
        <f>O135+P135</f>
        <v>35000</v>
      </c>
      <c r="R135" s="9"/>
      <c r="S135" s="9"/>
      <c r="T135" s="9">
        <f t="shared" si="94"/>
        <v>0</v>
      </c>
      <c r="U135" s="9">
        <f t="shared" si="94"/>
        <v>0</v>
      </c>
      <c r="V135" s="9"/>
      <c r="W135" s="9">
        <f t="shared" si="95"/>
        <v>0</v>
      </c>
      <c r="X135" s="9">
        <f t="shared" si="95"/>
        <v>0</v>
      </c>
      <c r="Y135" s="9"/>
      <c r="Z135" s="9">
        <f t="shared" si="95"/>
        <v>0</v>
      </c>
      <c r="AA135" s="9">
        <f t="shared" si="96"/>
        <v>0</v>
      </c>
      <c r="AB135" s="9">
        <f t="shared" si="97"/>
        <v>0</v>
      </c>
      <c r="AC135" s="28"/>
      <c r="AD135" s="40"/>
      <c r="AE135" s="41"/>
      <c r="AF135" s="41"/>
    </row>
    <row r="136" spans="1:32" s="42" customFormat="1" ht="19.5" customHeight="1" x14ac:dyDescent="0.25">
      <c r="A136" s="1"/>
      <c r="B136" s="89"/>
      <c r="C136" s="103"/>
      <c r="D136" s="109"/>
      <c r="E136" s="109"/>
      <c r="F136" s="109"/>
      <c r="G136" s="103"/>
      <c r="H136" s="109"/>
      <c r="I136" s="109"/>
      <c r="J136" s="109"/>
      <c r="K136" s="109"/>
      <c r="L136" s="85"/>
      <c r="M136" s="87"/>
      <c r="N136" s="11" t="s">
        <v>38</v>
      </c>
      <c r="O136" s="9">
        <v>0</v>
      </c>
      <c r="P136" s="9">
        <v>35000</v>
      </c>
      <c r="Q136" s="9">
        <f>O136+P136</f>
        <v>35000</v>
      </c>
      <c r="R136" s="9"/>
      <c r="S136" s="9"/>
      <c r="T136" s="9">
        <f t="shared" si="94"/>
        <v>0</v>
      </c>
      <c r="U136" s="9">
        <f t="shared" si="94"/>
        <v>0</v>
      </c>
      <c r="V136" s="9"/>
      <c r="W136" s="9">
        <f t="shared" si="95"/>
        <v>0</v>
      </c>
      <c r="X136" s="9">
        <f t="shared" si="95"/>
        <v>0</v>
      </c>
      <c r="Y136" s="9"/>
      <c r="Z136" s="9">
        <f t="shared" si="95"/>
        <v>0</v>
      </c>
      <c r="AA136" s="9">
        <f t="shared" si="96"/>
        <v>0</v>
      </c>
      <c r="AB136" s="9">
        <f t="shared" si="97"/>
        <v>0</v>
      </c>
      <c r="AC136" s="28"/>
      <c r="AD136" s="40"/>
      <c r="AE136" s="41"/>
      <c r="AF136" s="41"/>
    </row>
    <row r="137" spans="1:32" s="42" customFormat="1" ht="17.25" customHeight="1" x14ac:dyDescent="0.25">
      <c r="A137" s="1"/>
      <c r="B137" s="89"/>
      <c r="C137" s="103"/>
      <c r="D137" s="109"/>
      <c r="E137" s="109"/>
      <c r="F137" s="109"/>
      <c r="G137" s="103"/>
      <c r="H137" s="109"/>
      <c r="I137" s="109"/>
      <c r="J137" s="109"/>
      <c r="K137" s="109"/>
      <c r="L137" s="85"/>
      <c r="M137" s="87"/>
      <c r="N137" s="11" t="s">
        <v>42</v>
      </c>
      <c r="O137" s="9"/>
      <c r="P137" s="9"/>
      <c r="Q137" s="9">
        <f t="shared" ref="Q137:Q139" si="98">O137+P137</f>
        <v>0</v>
      </c>
      <c r="R137" s="9"/>
      <c r="S137" s="9"/>
      <c r="T137" s="9">
        <f t="shared" si="94"/>
        <v>0</v>
      </c>
      <c r="U137" s="9">
        <f t="shared" si="94"/>
        <v>0</v>
      </c>
      <c r="V137" s="9"/>
      <c r="W137" s="9">
        <f t="shared" si="95"/>
        <v>0</v>
      </c>
      <c r="X137" s="9">
        <f t="shared" si="95"/>
        <v>0</v>
      </c>
      <c r="Y137" s="9"/>
      <c r="Z137" s="9">
        <f t="shared" si="95"/>
        <v>0</v>
      </c>
      <c r="AA137" s="9">
        <f t="shared" si="96"/>
        <v>0</v>
      </c>
      <c r="AB137" s="9">
        <f t="shared" si="97"/>
        <v>0</v>
      </c>
      <c r="AC137" s="28"/>
      <c r="AD137" s="40"/>
      <c r="AE137" s="41"/>
      <c r="AF137" s="41"/>
    </row>
    <row r="138" spans="1:32" s="42" customFormat="1" ht="18.75" customHeight="1" x14ac:dyDescent="0.25">
      <c r="A138" s="1"/>
      <c r="B138" s="89"/>
      <c r="C138" s="103"/>
      <c r="D138" s="109"/>
      <c r="E138" s="109"/>
      <c r="F138" s="109"/>
      <c r="G138" s="103"/>
      <c r="H138" s="109"/>
      <c r="I138" s="109"/>
      <c r="J138" s="109"/>
      <c r="K138" s="109"/>
      <c r="L138" s="85"/>
      <c r="M138" s="87"/>
      <c r="N138" s="11" t="s">
        <v>40</v>
      </c>
      <c r="O138" s="9"/>
      <c r="P138" s="9"/>
      <c r="Q138" s="9">
        <f t="shared" si="98"/>
        <v>0</v>
      </c>
      <c r="R138" s="9"/>
      <c r="S138" s="9"/>
      <c r="T138" s="9">
        <f t="shared" si="94"/>
        <v>0</v>
      </c>
      <c r="U138" s="9">
        <f t="shared" si="94"/>
        <v>0</v>
      </c>
      <c r="V138" s="9"/>
      <c r="W138" s="9">
        <f t="shared" si="95"/>
        <v>0</v>
      </c>
      <c r="X138" s="9">
        <f t="shared" si="95"/>
        <v>0</v>
      </c>
      <c r="Y138" s="9"/>
      <c r="Z138" s="9">
        <f t="shared" si="95"/>
        <v>0</v>
      </c>
      <c r="AA138" s="9">
        <f t="shared" si="96"/>
        <v>0</v>
      </c>
      <c r="AB138" s="9">
        <f t="shared" si="97"/>
        <v>0</v>
      </c>
      <c r="AC138" s="28"/>
      <c r="AD138" s="40"/>
      <c r="AE138" s="41"/>
      <c r="AF138" s="41"/>
    </row>
    <row r="139" spans="1:32" s="42" customFormat="1" ht="21" customHeight="1" x14ac:dyDescent="0.25">
      <c r="A139" s="1"/>
      <c r="B139" s="90"/>
      <c r="C139" s="111"/>
      <c r="D139" s="110"/>
      <c r="E139" s="110"/>
      <c r="F139" s="110"/>
      <c r="G139" s="111"/>
      <c r="H139" s="110"/>
      <c r="I139" s="110"/>
      <c r="J139" s="110"/>
      <c r="K139" s="110"/>
      <c r="L139" s="86"/>
      <c r="M139" s="87"/>
      <c r="N139" s="11" t="s">
        <v>41</v>
      </c>
      <c r="O139" s="9"/>
      <c r="P139" s="9"/>
      <c r="Q139" s="9">
        <f t="shared" si="98"/>
        <v>0</v>
      </c>
      <c r="R139" s="9"/>
      <c r="S139" s="9"/>
      <c r="T139" s="9">
        <f t="shared" si="94"/>
        <v>0</v>
      </c>
      <c r="U139" s="9">
        <f t="shared" si="94"/>
        <v>0</v>
      </c>
      <c r="V139" s="9"/>
      <c r="W139" s="9">
        <f t="shared" si="95"/>
        <v>0</v>
      </c>
      <c r="X139" s="9">
        <f t="shared" si="95"/>
        <v>0</v>
      </c>
      <c r="Y139" s="9"/>
      <c r="Z139" s="9">
        <f t="shared" si="95"/>
        <v>0</v>
      </c>
      <c r="AA139" s="9">
        <f t="shared" si="96"/>
        <v>0</v>
      </c>
      <c r="AB139" s="9">
        <f t="shared" si="97"/>
        <v>0</v>
      </c>
      <c r="AC139" s="28"/>
      <c r="AD139" s="40"/>
      <c r="AE139" s="41"/>
      <c r="AF139" s="41"/>
    </row>
    <row r="140" spans="1:32" s="42" customFormat="1" ht="26.25" customHeight="1" x14ac:dyDescent="0.25">
      <c r="A140" s="1"/>
      <c r="B140" s="88" t="s">
        <v>117</v>
      </c>
      <c r="C140" s="102">
        <v>2020</v>
      </c>
      <c r="D140" s="78">
        <v>2021</v>
      </c>
      <c r="E140" s="78" t="s">
        <v>118</v>
      </c>
      <c r="F140" s="78" t="s">
        <v>114</v>
      </c>
      <c r="G140" s="102" t="s">
        <v>14</v>
      </c>
      <c r="H140" s="78" t="s">
        <v>6</v>
      </c>
      <c r="I140" s="78" t="s">
        <v>7</v>
      </c>
      <c r="J140" s="78" t="s">
        <v>7</v>
      </c>
      <c r="K140" s="82">
        <v>0</v>
      </c>
      <c r="L140" s="82" t="s">
        <v>102</v>
      </c>
      <c r="M140" s="87" t="s">
        <v>58</v>
      </c>
      <c r="N140" s="11" t="s">
        <v>5</v>
      </c>
      <c r="O140" s="9">
        <v>0</v>
      </c>
      <c r="P140" s="9">
        <f>P141</f>
        <v>10000</v>
      </c>
      <c r="Q140" s="9">
        <f>O140+P140</f>
        <v>10000</v>
      </c>
      <c r="R140" s="9"/>
      <c r="S140" s="9"/>
      <c r="T140" s="9">
        <f t="shared" si="94"/>
        <v>0</v>
      </c>
      <c r="U140" s="9">
        <f t="shared" si="94"/>
        <v>0</v>
      </c>
      <c r="V140" s="9"/>
      <c r="W140" s="9">
        <f t="shared" si="95"/>
        <v>0</v>
      </c>
      <c r="X140" s="9">
        <f t="shared" si="95"/>
        <v>0</v>
      </c>
      <c r="Y140" s="9"/>
      <c r="Z140" s="9">
        <f t="shared" si="95"/>
        <v>0</v>
      </c>
      <c r="AA140" s="9">
        <f t="shared" si="96"/>
        <v>0</v>
      </c>
      <c r="AB140" s="9">
        <f t="shared" si="97"/>
        <v>0</v>
      </c>
      <c r="AC140" s="28"/>
      <c r="AD140" s="40"/>
      <c r="AE140" s="41"/>
      <c r="AF140" s="41"/>
    </row>
    <row r="141" spans="1:32" s="42" customFormat="1" ht="19.5" customHeight="1" x14ac:dyDescent="0.25">
      <c r="A141" s="1"/>
      <c r="B141" s="89"/>
      <c r="C141" s="103"/>
      <c r="D141" s="109"/>
      <c r="E141" s="109"/>
      <c r="F141" s="109"/>
      <c r="G141" s="103"/>
      <c r="H141" s="109"/>
      <c r="I141" s="109"/>
      <c r="J141" s="109"/>
      <c r="K141" s="109"/>
      <c r="L141" s="85"/>
      <c r="M141" s="87"/>
      <c r="N141" s="11" t="s">
        <v>38</v>
      </c>
      <c r="O141" s="9">
        <v>0</v>
      </c>
      <c r="P141" s="9">
        <v>10000</v>
      </c>
      <c r="Q141" s="9">
        <f>O141+P141</f>
        <v>10000</v>
      </c>
      <c r="R141" s="9"/>
      <c r="S141" s="9"/>
      <c r="T141" s="9">
        <f t="shared" si="94"/>
        <v>0</v>
      </c>
      <c r="U141" s="9">
        <f t="shared" si="94"/>
        <v>0</v>
      </c>
      <c r="V141" s="9"/>
      <c r="W141" s="9">
        <f t="shared" si="95"/>
        <v>0</v>
      </c>
      <c r="X141" s="9">
        <f t="shared" si="95"/>
        <v>0</v>
      </c>
      <c r="Y141" s="9"/>
      <c r="Z141" s="9">
        <f t="shared" si="95"/>
        <v>0</v>
      </c>
      <c r="AA141" s="9">
        <f t="shared" si="96"/>
        <v>0</v>
      </c>
      <c r="AB141" s="9">
        <f t="shared" si="97"/>
        <v>0</v>
      </c>
      <c r="AC141" s="28"/>
      <c r="AD141" s="40"/>
      <c r="AE141" s="41"/>
      <c r="AF141" s="41"/>
    </row>
    <row r="142" spans="1:32" s="42" customFormat="1" ht="15.75" customHeight="1" x14ac:dyDescent="0.25">
      <c r="A142" s="1"/>
      <c r="B142" s="89"/>
      <c r="C142" s="103"/>
      <c r="D142" s="109"/>
      <c r="E142" s="109"/>
      <c r="F142" s="109"/>
      <c r="G142" s="103"/>
      <c r="H142" s="109"/>
      <c r="I142" s="109"/>
      <c r="J142" s="109"/>
      <c r="K142" s="109"/>
      <c r="L142" s="85"/>
      <c r="M142" s="87"/>
      <c r="N142" s="11" t="s">
        <v>42</v>
      </c>
      <c r="O142" s="9"/>
      <c r="P142" s="9"/>
      <c r="Q142" s="9">
        <f t="shared" ref="Q142:Q144" si="99">O142+P142</f>
        <v>0</v>
      </c>
      <c r="R142" s="9"/>
      <c r="S142" s="9"/>
      <c r="T142" s="9">
        <f t="shared" si="94"/>
        <v>0</v>
      </c>
      <c r="U142" s="9">
        <f t="shared" si="94"/>
        <v>0</v>
      </c>
      <c r="V142" s="9"/>
      <c r="W142" s="9">
        <f t="shared" si="95"/>
        <v>0</v>
      </c>
      <c r="X142" s="9">
        <f t="shared" si="95"/>
        <v>0</v>
      </c>
      <c r="Y142" s="9"/>
      <c r="Z142" s="9">
        <f t="shared" si="95"/>
        <v>0</v>
      </c>
      <c r="AA142" s="9">
        <f t="shared" si="96"/>
        <v>0</v>
      </c>
      <c r="AB142" s="9">
        <f t="shared" si="97"/>
        <v>0</v>
      </c>
      <c r="AC142" s="28"/>
      <c r="AD142" s="40"/>
      <c r="AE142" s="41"/>
      <c r="AF142" s="41"/>
    </row>
    <row r="143" spans="1:32" s="42" customFormat="1" ht="20.25" customHeight="1" x14ac:dyDescent="0.25">
      <c r="A143" s="1"/>
      <c r="B143" s="89"/>
      <c r="C143" s="103"/>
      <c r="D143" s="109"/>
      <c r="E143" s="109"/>
      <c r="F143" s="109"/>
      <c r="G143" s="103"/>
      <c r="H143" s="109"/>
      <c r="I143" s="109"/>
      <c r="J143" s="109"/>
      <c r="K143" s="109"/>
      <c r="L143" s="85"/>
      <c r="M143" s="87"/>
      <c r="N143" s="11" t="s">
        <v>40</v>
      </c>
      <c r="O143" s="9"/>
      <c r="P143" s="9"/>
      <c r="Q143" s="9">
        <f t="shared" si="99"/>
        <v>0</v>
      </c>
      <c r="R143" s="9"/>
      <c r="S143" s="9"/>
      <c r="T143" s="9">
        <f t="shared" si="94"/>
        <v>0</v>
      </c>
      <c r="U143" s="9">
        <f t="shared" si="94"/>
        <v>0</v>
      </c>
      <c r="V143" s="9"/>
      <c r="W143" s="9">
        <f t="shared" si="95"/>
        <v>0</v>
      </c>
      <c r="X143" s="9">
        <f t="shared" si="95"/>
        <v>0</v>
      </c>
      <c r="Y143" s="9"/>
      <c r="Z143" s="9">
        <f t="shared" si="95"/>
        <v>0</v>
      </c>
      <c r="AA143" s="9">
        <f t="shared" si="96"/>
        <v>0</v>
      </c>
      <c r="AB143" s="9">
        <f t="shared" si="97"/>
        <v>0</v>
      </c>
      <c r="AC143" s="28"/>
      <c r="AD143" s="40"/>
      <c r="AE143" s="41"/>
      <c r="AF143" s="41"/>
    </row>
    <row r="144" spans="1:32" s="42" customFormat="1" ht="18" customHeight="1" x14ac:dyDescent="0.25">
      <c r="A144" s="1"/>
      <c r="B144" s="90"/>
      <c r="C144" s="111"/>
      <c r="D144" s="110"/>
      <c r="E144" s="110"/>
      <c r="F144" s="110"/>
      <c r="G144" s="111"/>
      <c r="H144" s="110"/>
      <c r="I144" s="110"/>
      <c r="J144" s="110"/>
      <c r="K144" s="110"/>
      <c r="L144" s="86"/>
      <c r="M144" s="87"/>
      <c r="N144" s="11" t="s">
        <v>41</v>
      </c>
      <c r="O144" s="9"/>
      <c r="P144" s="9"/>
      <c r="Q144" s="9">
        <f t="shared" si="99"/>
        <v>0</v>
      </c>
      <c r="R144" s="9"/>
      <c r="S144" s="9"/>
      <c r="T144" s="9">
        <f t="shared" si="94"/>
        <v>0</v>
      </c>
      <c r="U144" s="9">
        <f t="shared" si="94"/>
        <v>0</v>
      </c>
      <c r="V144" s="9"/>
      <c r="W144" s="9">
        <f t="shared" si="95"/>
        <v>0</v>
      </c>
      <c r="X144" s="9">
        <f t="shared" si="95"/>
        <v>0</v>
      </c>
      <c r="Y144" s="9"/>
      <c r="Z144" s="9">
        <f t="shared" si="95"/>
        <v>0</v>
      </c>
      <c r="AA144" s="9">
        <f t="shared" si="96"/>
        <v>0</v>
      </c>
      <c r="AB144" s="9">
        <f t="shared" si="97"/>
        <v>0</v>
      </c>
      <c r="AC144" s="28"/>
      <c r="AD144" s="40"/>
      <c r="AE144" s="41"/>
      <c r="AF144" s="41"/>
    </row>
    <row r="145" spans="2:32" s="1" customFormat="1" ht="59.25" customHeight="1" x14ac:dyDescent="0.25">
      <c r="B145" s="88" t="s">
        <v>29</v>
      </c>
      <c r="C145" s="78" t="s">
        <v>7</v>
      </c>
      <c r="D145" s="78" t="s">
        <v>7</v>
      </c>
      <c r="E145" s="78" t="s">
        <v>7</v>
      </c>
      <c r="F145" s="78" t="s">
        <v>7</v>
      </c>
      <c r="G145" s="78" t="s">
        <v>7</v>
      </c>
      <c r="H145" s="78" t="s">
        <v>7</v>
      </c>
      <c r="I145" s="78" t="s">
        <v>7</v>
      </c>
      <c r="J145" s="78" t="s">
        <v>7</v>
      </c>
      <c r="K145" s="82" t="s">
        <v>7</v>
      </c>
      <c r="L145" s="82" t="s">
        <v>7</v>
      </c>
      <c r="M145" s="87" t="s">
        <v>58</v>
      </c>
      <c r="N145" s="11" t="s">
        <v>5</v>
      </c>
      <c r="O145" s="9">
        <v>287540</v>
      </c>
      <c r="P145" s="9">
        <f>P146</f>
        <v>-169300</v>
      </c>
      <c r="Q145" s="9">
        <f t="shared" ref="Q145:AB145" si="100">SUM(Q146:Q149)</f>
        <v>118240</v>
      </c>
      <c r="R145" s="9">
        <f t="shared" si="100"/>
        <v>716000</v>
      </c>
      <c r="S145" s="9">
        <f t="shared" si="100"/>
        <v>-481844</v>
      </c>
      <c r="T145" s="9">
        <f t="shared" si="94"/>
        <v>234156</v>
      </c>
      <c r="U145" s="9">
        <f t="shared" si="100"/>
        <v>0</v>
      </c>
      <c r="V145" s="9">
        <f t="shared" si="100"/>
        <v>175713.3</v>
      </c>
      <c r="W145" s="9">
        <f t="shared" si="95"/>
        <v>175713.3</v>
      </c>
      <c r="X145" s="9">
        <f t="shared" si="100"/>
        <v>920000</v>
      </c>
      <c r="Y145" s="9">
        <f t="shared" ref="Y145" si="101">SUM(Y146:Y149)</f>
        <v>-462587.1</v>
      </c>
      <c r="Z145" s="9">
        <f t="shared" si="95"/>
        <v>457412.9</v>
      </c>
      <c r="AA145" s="9">
        <f t="shared" si="100"/>
        <v>920000</v>
      </c>
      <c r="AB145" s="9">
        <f t="shared" si="100"/>
        <v>920000</v>
      </c>
      <c r="AC145" s="28"/>
      <c r="AD145" s="28"/>
      <c r="AE145" s="15"/>
      <c r="AF145" s="15"/>
    </row>
    <row r="146" spans="2:32" s="1" customFormat="1" ht="15.75" x14ac:dyDescent="0.25">
      <c r="B146" s="89"/>
      <c r="C146" s="91"/>
      <c r="D146" s="94"/>
      <c r="E146" s="94"/>
      <c r="F146" s="94"/>
      <c r="G146" s="91"/>
      <c r="H146" s="94"/>
      <c r="I146" s="94"/>
      <c r="J146" s="94"/>
      <c r="K146" s="94"/>
      <c r="L146" s="85"/>
      <c r="M146" s="87"/>
      <c r="N146" s="11" t="s">
        <v>38</v>
      </c>
      <c r="O146" s="9">
        <v>287540</v>
      </c>
      <c r="P146" s="9">
        <v>-169300</v>
      </c>
      <c r="Q146" s="9">
        <f>O146+P146</f>
        <v>118240</v>
      </c>
      <c r="R146" s="9">
        <v>716000</v>
      </c>
      <c r="S146" s="9">
        <v>-481844</v>
      </c>
      <c r="T146" s="9">
        <f t="shared" si="94"/>
        <v>234156</v>
      </c>
      <c r="U146" s="9">
        <v>0</v>
      </c>
      <c r="V146" s="9">
        <v>175713.3</v>
      </c>
      <c r="W146" s="9">
        <f t="shared" ref="W146:W149" si="102">U146+V146</f>
        <v>175713.3</v>
      </c>
      <c r="X146" s="9">
        <v>920000</v>
      </c>
      <c r="Y146" s="9">
        <v>-462587.1</v>
      </c>
      <c r="Z146" s="9">
        <f t="shared" ref="Z146:Z149" si="103">X146+Y146</f>
        <v>457412.9</v>
      </c>
      <c r="AA146" s="9">
        <v>920000</v>
      </c>
      <c r="AB146" s="9">
        <v>920000</v>
      </c>
      <c r="AC146" s="28"/>
      <c r="AD146" s="28"/>
      <c r="AE146" s="15"/>
      <c r="AF146" s="15"/>
    </row>
    <row r="147" spans="2:32" s="1" customFormat="1" ht="15.75" x14ac:dyDescent="0.25">
      <c r="B147" s="89"/>
      <c r="C147" s="91"/>
      <c r="D147" s="94"/>
      <c r="E147" s="94"/>
      <c r="F147" s="94"/>
      <c r="G147" s="91"/>
      <c r="H147" s="94"/>
      <c r="I147" s="94"/>
      <c r="J147" s="94"/>
      <c r="K147" s="94"/>
      <c r="L147" s="85"/>
      <c r="M147" s="87"/>
      <c r="N147" s="11" t="s">
        <v>42</v>
      </c>
      <c r="O147" s="9">
        <v>0</v>
      </c>
      <c r="P147" s="9"/>
      <c r="Q147" s="9">
        <f t="shared" ref="Q147:Q159" si="104">O147+P147</f>
        <v>0</v>
      </c>
      <c r="R147" s="9">
        <v>0</v>
      </c>
      <c r="S147" s="9"/>
      <c r="T147" s="9">
        <f t="shared" ref="T147:T159" si="105">R147+S147</f>
        <v>0</v>
      </c>
      <c r="U147" s="9">
        <v>0</v>
      </c>
      <c r="V147" s="9"/>
      <c r="W147" s="9">
        <f t="shared" si="102"/>
        <v>0</v>
      </c>
      <c r="X147" s="9">
        <v>0</v>
      </c>
      <c r="Y147" s="9"/>
      <c r="Z147" s="9">
        <f t="shared" si="103"/>
        <v>0</v>
      </c>
      <c r="AA147" s="9">
        <v>0</v>
      </c>
      <c r="AB147" s="9">
        <v>0</v>
      </c>
      <c r="AC147" s="28"/>
      <c r="AD147" s="28"/>
      <c r="AE147" s="15"/>
      <c r="AF147" s="15"/>
    </row>
    <row r="148" spans="2:32" s="1" customFormat="1" ht="15.75" x14ac:dyDescent="0.25">
      <c r="B148" s="89"/>
      <c r="C148" s="91"/>
      <c r="D148" s="94"/>
      <c r="E148" s="94"/>
      <c r="F148" s="94"/>
      <c r="G148" s="91"/>
      <c r="H148" s="94"/>
      <c r="I148" s="94"/>
      <c r="J148" s="94"/>
      <c r="K148" s="94"/>
      <c r="L148" s="85"/>
      <c r="M148" s="87"/>
      <c r="N148" s="11" t="s">
        <v>40</v>
      </c>
      <c r="O148" s="9">
        <v>0</v>
      </c>
      <c r="P148" s="9"/>
      <c r="Q148" s="9">
        <f t="shared" si="104"/>
        <v>0</v>
      </c>
      <c r="R148" s="9">
        <v>0</v>
      </c>
      <c r="S148" s="9"/>
      <c r="T148" s="9">
        <f t="shared" si="105"/>
        <v>0</v>
      </c>
      <c r="U148" s="9">
        <v>0</v>
      </c>
      <c r="V148" s="9"/>
      <c r="W148" s="9">
        <f t="shared" si="102"/>
        <v>0</v>
      </c>
      <c r="X148" s="9">
        <v>0</v>
      </c>
      <c r="Y148" s="9"/>
      <c r="Z148" s="9">
        <f t="shared" si="103"/>
        <v>0</v>
      </c>
      <c r="AA148" s="9">
        <v>0</v>
      </c>
      <c r="AB148" s="9">
        <v>0</v>
      </c>
      <c r="AC148" s="28"/>
      <c r="AD148" s="28"/>
      <c r="AE148" s="15"/>
      <c r="AF148" s="15"/>
    </row>
    <row r="149" spans="2:32" s="1" customFormat="1" ht="21.75" customHeight="1" x14ac:dyDescent="0.25">
      <c r="B149" s="90"/>
      <c r="C149" s="92"/>
      <c r="D149" s="95"/>
      <c r="E149" s="95"/>
      <c r="F149" s="95"/>
      <c r="G149" s="92"/>
      <c r="H149" s="95"/>
      <c r="I149" s="95"/>
      <c r="J149" s="95"/>
      <c r="K149" s="95"/>
      <c r="L149" s="86"/>
      <c r="M149" s="87"/>
      <c r="N149" s="11" t="s">
        <v>41</v>
      </c>
      <c r="O149" s="9">
        <v>0</v>
      </c>
      <c r="P149" s="9"/>
      <c r="Q149" s="9">
        <f t="shared" si="104"/>
        <v>0</v>
      </c>
      <c r="R149" s="9">
        <v>0</v>
      </c>
      <c r="S149" s="9"/>
      <c r="T149" s="9">
        <f t="shared" si="105"/>
        <v>0</v>
      </c>
      <c r="U149" s="9">
        <v>0</v>
      </c>
      <c r="V149" s="9"/>
      <c r="W149" s="9">
        <f t="shared" si="102"/>
        <v>0</v>
      </c>
      <c r="X149" s="9">
        <v>0</v>
      </c>
      <c r="Y149" s="9"/>
      <c r="Z149" s="9">
        <f t="shared" si="103"/>
        <v>0</v>
      </c>
      <c r="AA149" s="9">
        <v>0</v>
      </c>
      <c r="AB149" s="9">
        <v>0</v>
      </c>
      <c r="AC149" s="28"/>
      <c r="AD149" s="28"/>
      <c r="AE149" s="15"/>
      <c r="AF149" s="15"/>
    </row>
    <row r="150" spans="2:32" s="1" customFormat="1" ht="15.75" customHeight="1" outlineLevel="1" x14ac:dyDescent="0.25">
      <c r="B150" s="68" t="s">
        <v>142</v>
      </c>
      <c r="C150" s="69"/>
      <c r="D150" s="69"/>
      <c r="E150" s="69"/>
      <c r="F150" s="69"/>
      <c r="G150" s="69"/>
      <c r="H150" s="69"/>
      <c r="I150" s="69"/>
      <c r="J150" s="69"/>
      <c r="K150" s="69"/>
      <c r="L150" s="70"/>
      <c r="M150" s="77" t="s">
        <v>58</v>
      </c>
      <c r="N150" s="10" t="s">
        <v>5</v>
      </c>
      <c r="O150" s="8">
        <f>SUM(O151:O154)</f>
        <v>0</v>
      </c>
      <c r="P150" s="8">
        <f>P155</f>
        <v>0</v>
      </c>
      <c r="Q150" s="8">
        <f>Q151</f>
        <v>38800</v>
      </c>
      <c r="R150" s="8">
        <f t="shared" ref="R150:V150" si="106">R151</f>
        <v>0</v>
      </c>
      <c r="S150" s="8">
        <f t="shared" si="106"/>
        <v>0</v>
      </c>
      <c r="T150" s="8">
        <f>T151</f>
        <v>0</v>
      </c>
      <c r="U150" s="8">
        <f t="shared" si="106"/>
        <v>0</v>
      </c>
      <c r="V150" s="8">
        <f t="shared" si="106"/>
        <v>0</v>
      </c>
      <c r="W150" s="9">
        <f t="shared" ref="W150:W159" si="107">U150+V150</f>
        <v>0</v>
      </c>
      <c r="X150" s="8">
        <f t="shared" ref="X150:AB150" si="108">SUM(X151:X154)</f>
        <v>0</v>
      </c>
      <c r="Y150" s="8">
        <f t="shared" ref="Y150" si="109">Y151</f>
        <v>0</v>
      </c>
      <c r="Z150" s="9">
        <f t="shared" ref="Z150:Z159" si="110">X150+Y150</f>
        <v>0</v>
      </c>
      <c r="AA150" s="8">
        <f t="shared" si="108"/>
        <v>0</v>
      </c>
      <c r="AB150" s="8">
        <f t="shared" si="108"/>
        <v>0</v>
      </c>
      <c r="AC150" s="36"/>
      <c r="AD150" s="36"/>
      <c r="AE150" s="15"/>
      <c r="AF150" s="15"/>
    </row>
    <row r="151" spans="2:32" s="1" customFormat="1" ht="15.75" outlineLevel="1" x14ac:dyDescent="0.25">
      <c r="B151" s="71"/>
      <c r="C151" s="72"/>
      <c r="D151" s="72"/>
      <c r="E151" s="72"/>
      <c r="F151" s="72"/>
      <c r="G151" s="72"/>
      <c r="H151" s="72"/>
      <c r="I151" s="72"/>
      <c r="J151" s="72"/>
      <c r="K151" s="72"/>
      <c r="L151" s="73"/>
      <c r="M151" s="77"/>
      <c r="N151" s="10" t="s">
        <v>38</v>
      </c>
      <c r="O151" s="8">
        <f>O156</f>
        <v>0</v>
      </c>
      <c r="P151" s="8">
        <f>P156</f>
        <v>0</v>
      </c>
      <c r="Q151" s="8">
        <f t="shared" ref="Q151:U151" si="111">Q156</f>
        <v>38800</v>
      </c>
      <c r="R151" s="8">
        <v>0</v>
      </c>
      <c r="S151" s="8"/>
      <c r="T151" s="8">
        <f>T156</f>
        <v>0</v>
      </c>
      <c r="U151" s="8">
        <f t="shared" si="111"/>
        <v>0</v>
      </c>
      <c r="V151" s="8"/>
      <c r="W151" s="9">
        <f t="shared" si="107"/>
        <v>0</v>
      </c>
      <c r="X151" s="8">
        <f t="shared" ref="X151:AB154" si="112">X156</f>
        <v>0</v>
      </c>
      <c r="Y151" s="8">
        <f t="shared" si="112"/>
        <v>0</v>
      </c>
      <c r="Z151" s="9">
        <f t="shared" si="110"/>
        <v>0</v>
      </c>
      <c r="AA151" s="8">
        <f t="shared" si="112"/>
        <v>0</v>
      </c>
      <c r="AB151" s="8">
        <f t="shared" si="112"/>
        <v>0</v>
      </c>
      <c r="AC151" s="36"/>
      <c r="AD151" s="36"/>
      <c r="AE151" s="15"/>
      <c r="AF151" s="15"/>
    </row>
    <row r="152" spans="2:32" s="1" customFormat="1" ht="15.75" outlineLevel="1" x14ac:dyDescent="0.25">
      <c r="B152" s="71"/>
      <c r="C152" s="72"/>
      <c r="D152" s="72"/>
      <c r="E152" s="72"/>
      <c r="F152" s="72"/>
      <c r="G152" s="72"/>
      <c r="H152" s="72"/>
      <c r="I152" s="72"/>
      <c r="J152" s="72"/>
      <c r="K152" s="72"/>
      <c r="L152" s="73"/>
      <c r="M152" s="77"/>
      <c r="N152" s="10" t="s">
        <v>42</v>
      </c>
      <c r="O152" s="8">
        <f>O157</f>
        <v>0</v>
      </c>
      <c r="P152" s="8"/>
      <c r="Q152" s="8">
        <f t="shared" si="104"/>
        <v>0</v>
      </c>
      <c r="R152" s="8">
        <f>R157</f>
        <v>0</v>
      </c>
      <c r="S152" s="8"/>
      <c r="T152" s="9">
        <f t="shared" si="105"/>
        <v>0</v>
      </c>
      <c r="U152" s="8">
        <f>U157</f>
        <v>0</v>
      </c>
      <c r="V152" s="8"/>
      <c r="W152" s="9">
        <f t="shared" si="107"/>
        <v>0</v>
      </c>
      <c r="X152" s="8">
        <f t="shared" si="112"/>
        <v>0</v>
      </c>
      <c r="Y152" s="8"/>
      <c r="Z152" s="9">
        <f t="shared" si="110"/>
        <v>0</v>
      </c>
      <c r="AA152" s="8">
        <f t="shared" si="112"/>
        <v>0</v>
      </c>
      <c r="AB152" s="8">
        <f t="shared" si="112"/>
        <v>0</v>
      </c>
      <c r="AC152" s="36"/>
      <c r="AD152" s="36"/>
      <c r="AE152" s="15"/>
      <c r="AF152" s="15"/>
    </row>
    <row r="153" spans="2:32" s="1" customFormat="1" ht="15.75" outlineLevel="1" x14ac:dyDescent="0.25">
      <c r="B153" s="71"/>
      <c r="C153" s="72"/>
      <c r="D153" s="72"/>
      <c r="E153" s="72"/>
      <c r="F153" s="72"/>
      <c r="G153" s="72"/>
      <c r="H153" s="72"/>
      <c r="I153" s="72"/>
      <c r="J153" s="72"/>
      <c r="K153" s="72"/>
      <c r="L153" s="73"/>
      <c r="M153" s="77"/>
      <c r="N153" s="10" t="s">
        <v>40</v>
      </c>
      <c r="O153" s="8">
        <f>O158</f>
        <v>0</v>
      </c>
      <c r="P153" s="8"/>
      <c r="Q153" s="8">
        <f t="shared" si="104"/>
        <v>0</v>
      </c>
      <c r="R153" s="8">
        <f>R158</f>
        <v>0</v>
      </c>
      <c r="S153" s="8"/>
      <c r="T153" s="9">
        <f t="shared" si="105"/>
        <v>0</v>
      </c>
      <c r="U153" s="8">
        <f>U158</f>
        <v>0</v>
      </c>
      <c r="V153" s="8"/>
      <c r="W153" s="9">
        <f t="shared" si="107"/>
        <v>0</v>
      </c>
      <c r="X153" s="8">
        <f t="shared" si="112"/>
        <v>0</v>
      </c>
      <c r="Y153" s="8"/>
      <c r="Z153" s="9">
        <f t="shared" si="110"/>
        <v>0</v>
      </c>
      <c r="AA153" s="8">
        <f t="shared" si="112"/>
        <v>0</v>
      </c>
      <c r="AB153" s="8">
        <f t="shared" si="112"/>
        <v>0</v>
      </c>
      <c r="AC153" s="36"/>
      <c r="AD153" s="36"/>
      <c r="AE153" s="15"/>
      <c r="AF153" s="15"/>
    </row>
    <row r="154" spans="2:32" s="1" customFormat="1" ht="15.75" outlineLevel="1" x14ac:dyDescent="0.25">
      <c r="B154" s="74"/>
      <c r="C154" s="75"/>
      <c r="D154" s="75"/>
      <c r="E154" s="75"/>
      <c r="F154" s="75"/>
      <c r="G154" s="75"/>
      <c r="H154" s="75"/>
      <c r="I154" s="75"/>
      <c r="J154" s="75"/>
      <c r="K154" s="75"/>
      <c r="L154" s="76"/>
      <c r="M154" s="77"/>
      <c r="N154" s="10" t="s">
        <v>41</v>
      </c>
      <c r="O154" s="8">
        <f>O159</f>
        <v>0</v>
      </c>
      <c r="P154" s="8"/>
      <c r="Q154" s="8">
        <f t="shared" si="104"/>
        <v>0</v>
      </c>
      <c r="R154" s="8">
        <f>R159</f>
        <v>0</v>
      </c>
      <c r="S154" s="8"/>
      <c r="T154" s="9">
        <f t="shared" si="105"/>
        <v>0</v>
      </c>
      <c r="U154" s="8">
        <f>U159</f>
        <v>0</v>
      </c>
      <c r="V154" s="8"/>
      <c r="W154" s="9">
        <f t="shared" si="107"/>
        <v>0</v>
      </c>
      <c r="X154" s="8">
        <f t="shared" si="112"/>
        <v>0</v>
      </c>
      <c r="Y154" s="8"/>
      <c r="Z154" s="9">
        <f t="shared" si="110"/>
        <v>0</v>
      </c>
      <c r="AA154" s="8">
        <f t="shared" si="112"/>
        <v>0</v>
      </c>
      <c r="AB154" s="8">
        <f t="shared" si="112"/>
        <v>0</v>
      </c>
      <c r="AC154" s="36"/>
      <c r="AD154" s="36"/>
      <c r="AE154" s="15"/>
      <c r="AF154" s="15"/>
    </row>
    <row r="155" spans="2:32" s="1" customFormat="1" ht="27" customHeight="1" outlineLevel="1" x14ac:dyDescent="0.25">
      <c r="B155" s="88" t="s">
        <v>130</v>
      </c>
      <c r="C155" s="78">
        <v>2019</v>
      </c>
      <c r="D155" s="78">
        <v>2022</v>
      </c>
      <c r="E155" s="78" t="s">
        <v>118</v>
      </c>
      <c r="F155" s="78" t="s">
        <v>95</v>
      </c>
      <c r="G155" s="78" t="s">
        <v>104</v>
      </c>
      <c r="H155" s="78" t="s">
        <v>6</v>
      </c>
      <c r="I155" s="78" t="s">
        <v>7</v>
      </c>
      <c r="J155" s="78" t="s">
        <v>7</v>
      </c>
      <c r="K155" s="82">
        <v>0</v>
      </c>
      <c r="L155" s="82" t="s">
        <v>103</v>
      </c>
      <c r="M155" s="87" t="s">
        <v>58</v>
      </c>
      <c r="N155" s="11" t="s">
        <v>5</v>
      </c>
      <c r="O155" s="9">
        <f>SUM(O156:O159)</f>
        <v>0</v>
      </c>
      <c r="P155" s="9">
        <f>P156</f>
        <v>0</v>
      </c>
      <c r="Q155" s="9">
        <f>Q156</f>
        <v>38800</v>
      </c>
      <c r="R155" s="9">
        <f>R156+R157</f>
        <v>0</v>
      </c>
      <c r="S155" s="9">
        <f t="shared" ref="S155:T155" si="113">S156+S157</f>
        <v>0</v>
      </c>
      <c r="T155" s="9">
        <f t="shared" si="113"/>
        <v>0</v>
      </c>
      <c r="U155" s="9">
        <f t="shared" ref="U155" si="114">U156+U157</f>
        <v>0</v>
      </c>
      <c r="V155" s="9">
        <f t="shared" ref="V155" si="115">V156+V157</f>
        <v>0</v>
      </c>
      <c r="W155" s="9">
        <f t="shared" ref="W155" si="116">W156+W157</f>
        <v>0</v>
      </c>
      <c r="X155" s="9">
        <f t="shared" ref="X155:AB155" si="117">SUM(X156:X159)</f>
        <v>0</v>
      </c>
      <c r="Y155" s="9">
        <f t="shared" ref="Y155:Z155" si="118">Y156+Y157</f>
        <v>0</v>
      </c>
      <c r="Z155" s="9">
        <f t="shared" si="118"/>
        <v>0</v>
      </c>
      <c r="AA155" s="9">
        <f t="shared" si="117"/>
        <v>0</v>
      </c>
      <c r="AB155" s="9">
        <f t="shared" si="117"/>
        <v>0</v>
      </c>
      <c r="AC155" s="28"/>
      <c r="AD155" s="28"/>
      <c r="AE155" s="15"/>
      <c r="AF155" s="15"/>
    </row>
    <row r="156" spans="2:32" s="1" customFormat="1" ht="27.75" customHeight="1" outlineLevel="1" x14ac:dyDescent="0.25">
      <c r="B156" s="89"/>
      <c r="C156" s="109"/>
      <c r="D156" s="109"/>
      <c r="E156" s="109"/>
      <c r="F156" s="109"/>
      <c r="G156" s="109"/>
      <c r="H156" s="109"/>
      <c r="I156" s="109"/>
      <c r="J156" s="109"/>
      <c r="K156" s="85"/>
      <c r="L156" s="85"/>
      <c r="M156" s="87"/>
      <c r="N156" s="11" t="s">
        <v>38</v>
      </c>
      <c r="O156" s="9">
        <v>0</v>
      </c>
      <c r="P156" s="9"/>
      <c r="Q156" s="9">
        <v>38800</v>
      </c>
      <c r="R156" s="9">
        <v>0</v>
      </c>
      <c r="S156" s="9"/>
      <c r="T156" s="9">
        <f t="shared" si="105"/>
        <v>0</v>
      </c>
      <c r="U156" s="9">
        <v>0</v>
      </c>
      <c r="V156" s="9"/>
      <c r="W156" s="9">
        <f t="shared" si="107"/>
        <v>0</v>
      </c>
      <c r="X156" s="9">
        <v>0</v>
      </c>
      <c r="Y156" s="9"/>
      <c r="Z156" s="9">
        <f t="shared" si="110"/>
        <v>0</v>
      </c>
      <c r="AA156" s="9">
        <v>0</v>
      </c>
      <c r="AB156" s="9">
        <v>0</v>
      </c>
      <c r="AC156" s="28"/>
      <c r="AD156" s="28"/>
      <c r="AE156" s="15"/>
      <c r="AF156" s="15"/>
    </row>
    <row r="157" spans="2:32" s="1" customFormat="1" ht="20.25" customHeight="1" outlineLevel="1" x14ac:dyDescent="0.25">
      <c r="B157" s="89"/>
      <c r="C157" s="109"/>
      <c r="D157" s="109"/>
      <c r="E157" s="109"/>
      <c r="F157" s="109"/>
      <c r="G157" s="109"/>
      <c r="H157" s="109"/>
      <c r="I157" s="109"/>
      <c r="J157" s="109"/>
      <c r="K157" s="85"/>
      <c r="L157" s="85"/>
      <c r="M157" s="87"/>
      <c r="N157" s="11" t="s">
        <v>42</v>
      </c>
      <c r="O157" s="9">
        <v>0</v>
      </c>
      <c r="P157" s="9"/>
      <c r="Q157" s="9">
        <f t="shared" si="104"/>
        <v>0</v>
      </c>
      <c r="R157" s="9">
        <v>0</v>
      </c>
      <c r="S157" s="9"/>
      <c r="T157" s="9">
        <f t="shared" si="105"/>
        <v>0</v>
      </c>
      <c r="U157" s="9">
        <v>0</v>
      </c>
      <c r="V157" s="9"/>
      <c r="W157" s="9">
        <f t="shared" si="107"/>
        <v>0</v>
      </c>
      <c r="X157" s="9">
        <v>0</v>
      </c>
      <c r="Y157" s="9"/>
      <c r="Z157" s="9">
        <f t="shared" si="110"/>
        <v>0</v>
      </c>
      <c r="AA157" s="9">
        <v>0</v>
      </c>
      <c r="AB157" s="9">
        <v>0</v>
      </c>
      <c r="AC157" s="28"/>
      <c r="AD157" s="28"/>
      <c r="AE157" s="15"/>
      <c r="AF157" s="15"/>
    </row>
    <row r="158" spans="2:32" s="1" customFormat="1" ht="20.25" customHeight="1" outlineLevel="1" x14ac:dyDescent="0.25">
      <c r="B158" s="89"/>
      <c r="C158" s="109"/>
      <c r="D158" s="109"/>
      <c r="E158" s="109"/>
      <c r="F158" s="109"/>
      <c r="G158" s="109"/>
      <c r="H158" s="109"/>
      <c r="I158" s="109"/>
      <c r="J158" s="109"/>
      <c r="K158" s="85"/>
      <c r="L158" s="85"/>
      <c r="M158" s="87"/>
      <c r="N158" s="11" t="s">
        <v>40</v>
      </c>
      <c r="O158" s="9">
        <v>0</v>
      </c>
      <c r="P158" s="9"/>
      <c r="Q158" s="9">
        <f t="shared" si="104"/>
        <v>0</v>
      </c>
      <c r="R158" s="9">
        <v>0</v>
      </c>
      <c r="S158" s="9"/>
      <c r="T158" s="9">
        <f t="shared" si="105"/>
        <v>0</v>
      </c>
      <c r="U158" s="9">
        <v>0</v>
      </c>
      <c r="V158" s="9"/>
      <c r="W158" s="9">
        <f t="shared" si="107"/>
        <v>0</v>
      </c>
      <c r="X158" s="9">
        <v>0</v>
      </c>
      <c r="Y158" s="9"/>
      <c r="Z158" s="9">
        <f t="shared" si="110"/>
        <v>0</v>
      </c>
      <c r="AA158" s="9">
        <v>0</v>
      </c>
      <c r="AB158" s="9">
        <v>0</v>
      </c>
      <c r="AC158" s="28"/>
      <c r="AD158" s="28"/>
      <c r="AE158" s="15"/>
      <c r="AF158" s="15"/>
    </row>
    <row r="159" spans="2:32" s="1" customFormat="1" ht="24" customHeight="1" outlineLevel="1" x14ac:dyDescent="0.25">
      <c r="B159" s="90"/>
      <c r="C159" s="110"/>
      <c r="D159" s="110"/>
      <c r="E159" s="110"/>
      <c r="F159" s="110"/>
      <c r="G159" s="110"/>
      <c r="H159" s="110"/>
      <c r="I159" s="110"/>
      <c r="J159" s="110"/>
      <c r="K159" s="86"/>
      <c r="L159" s="86"/>
      <c r="M159" s="87"/>
      <c r="N159" s="11" t="s">
        <v>41</v>
      </c>
      <c r="O159" s="9">
        <v>0</v>
      </c>
      <c r="P159" s="9"/>
      <c r="Q159" s="9">
        <f t="shared" si="104"/>
        <v>0</v>
      </c>
      <c r="R159" s="9">
        <v>0</v>
      </c>
      <c r="S159" s="9"/>
      <c r="T159" s="9">
        <f t="shared" si="105"/>
        <v>0</v>
      </c>
      <c r="U159" s="9">
        <v>0</v>
      </c>
      <c r="V159" s="9"/>
      <c r="W159" s="9">
        <f t="shared" si="107"/>
        <v>0</v>
      </c>
      <c r="X159" s="9">
        <v>0</v>
      </c>
      <c r="Y159" s="9"/>
      <c r="Z159" s="9">
        <f t="shared" si="110"/>
        <v>0</v>
      </c>
      <c r="AA159" s="9">
        <v>0</v>
      </c>
      <c r="AB159" s="9">
        <v>0</v>
      </c>
      <c r="AC159" s="28"/>
      <c r="AD159" s="28"/>
      <c r="AE159" s="15"/>
      <c r="AF159" s="15"/>
    </row>
    <row r="160" spans="2:32" s="1" customFormat="1" ht="27" customHeight="1" x14ac:dyDescent="0.25">
      <c r="B160" s="68" t="s">
        <v>59</v>
      </c>
      <c r="C160" s="69"/>
      <c r="D160" s="69"/>
      <c r="E160" s="69"/>
      <c r="F160" s="69"/>
      <c r="G160" s="69"/>
      <c r="H160" s="69"/>
      <c r="I160" s="69"/>
      <c r="J160" s="69"/>
      <c r="K160" s="69"/>
      <c r="L160" s="70"/>
      <c r="M160" s="77" t="s">
        <v>58</v>
      </c>
      <c r="N160" s="10" t="s">
        <v>5</v>
      </c>
      <c r="O160" s="8">
        <f>SUM(O161:O164)</f>
        <v>428634.8</v>
      </c>
      <c r="P160" s="8">
        <f t="shared" ref="P160" si="119">SUM(P161:P164)</f>
        <v>0</v>
      </c>
      <c r="Q160" s="8">
        <f>SUM(Q161:Q164)</f>
        <v>428634.8</v>
      </c>
      <c r="R160" s="8">
        <f t="shared" ref="R160:AB160" si="120">SUM(R161:R164)</f>
        <v>130000</v>
      </c>
      <c r="S160" s="8">
        <f t="shared" si="120"/>
        <v>-105000</v>
      </c>
      <c r="T160" s="8">
        <f t="shared" si="120"/>
        <v>25000</v>
      </c>
      <c r="U160" s="8">
        <f t="shared" si="120"/>
        <v>0</v>
      </c>
      <c r="V160" s="8">
        <f t="shared" si="120"/>
        <v>0</v>
      </c>
      <c r="W160" s="8">
        <f t="shared" si="120"/>
        <v>0</v>
      </c>
      <c r="X160" s="8">
        <f t="shared" si="120"/>
        <v>0</v>
      </c>
      <c r="Y160" s="8">
        <f t="shared" ref="Y160:Z160" si="121">SUM(Y161:Y164)</f>
        <v>0</v>
      </c>
      <c r="Z160" s="8">
        <f t="shared" si="121"/>
        <v>0</v>
      </c>
      <c r="AA160" s="8">
        <f t="shared" si="120"/>
        <v>0</v>
      </c>
      <c r="AB160" s="8">
        <f t="shared" si="120"/>
        <v>0</v>
      </c>
      <c r="AC160" s="36"/>
      <c r="AD160" s="36"/>
      <c r="AE160" s="15"/>
      <c r="AF160" s="15"/>
    </row>
    <row r="161" spans="2:32" s="1" customFormat="1" ht="15.75" x14ac:dyDescent="0.25">
      <c r="B161" s="71"/>
      <c r="C161" s="72"/>
      <c r="D161" s="72"/>
      <c r="E161" s="72"/>
      <c r="F161" s="72"/>
      <c r="G161" s="72"/>
      <c r="H161" s="72"/>
      <c r="I161" s="72"/>
      <c r="J161" s="72"/>
      <c r="K161" s="72"/>
      <c r="L161" s="73"/>
      <c r="M161" s="77"/>
      <c r="N161" s="10" t="s">
        <v>38</v>
      </c>
      <c r="O161" s="8">
        <f>O166+O171</f>
        <v>428634.8</v>
      </c>
      <c r="P161" s="8">
        <f t="shared" ref="P161" si="122">P166</f>
        <v>0</v>
      </c>
      <c r="Q161" s="8">
        <f>Q166+Q171</f>
        <v>428634.8</v>
      </c>
      <c r="R161" s="8">
        <f t="shared" ref="R161:T161" si="123">R166+R171</f>
        <v>130000</v>
      </c>
      <c r="S161" s="8">
        <f t="shared" si="123"/>
        <v>-105000</v>
      </c>
      <c r="T161" s="8">
        <f t="shared" si="123"/>
        <v>25000</v>
      </c>
      <c r="U161" s="8">
        <f t="shared" ref="U161:AB162" si="124">U166</f>
        <v>0</v>
      </c>
      <c r="V161" s="8">
        <f t="shared" si="124"/>
        <v>0</v>
      </c>
      <c r="W161" s="8">
        <f t="shared" si="124"/>
        <v>0</v>
      </c>
      <c r="X161" s="8">
        <f t="shared" si="124"/>
        <v>0</v>
      </c>
      <c r="Y161" s="8">
        <f t="shared" ref="Y161:Z161" si="125">Y166</f>
        <v>0</v>
      </c>
      <c r="Z161" s="8">
        <f t="shared" si="125"/>
        <v>0</v>
      </c>
      <c r="AA161" s="8">
        <f t="shared" si="124"/>
        <v>0</v>
      </c>
      <c r="AB161" s="8">
        <f t="shared" si="124"/>
        <v>0</v>
      </c>
      <c r="AC161" s="36"/>
      <c r="AD161" s="36"/>
      <c r="AE161" s="15"/>
      <c r="AF161" s="15"/>
    </row>
    <row r="162" spans="2:32" s="1" customFormat="1" ht="15.75" x14ac:dyDescent="0.25">
      <c r="B162" s="71"/>
      <c r="C162" s="72"/>
      <c r="D162" s="72"/>
      <c r="E162" s="72"/>
      <c r="F162" s="72"/>
      <c r="G162" s="72"/>
      <c r="H162" s="72"/>
      <c r="I162" s="72"/>
      <c r="J162" s="72"/>
      <c r="K162" s="72"/>
      <c r="L162" s="73"/>
      <c r="M162" s="77"/>
      <c r="N162" s="10" t="s">
        <v>42</v>
      </c>
      <c r="O162" s="8">
        <f t="shared" ref="O162:W162" si="126">O167+O182</f>
        <v>0</v>
      </c>
      <c r="P162" s="8">
        <f t="shared" si="126"/>
        <v>0</v>
      </c>
      <c r="Q162" s="8">
        <f t="shared" si="126"/>
        <v>0</v>
      </c>
      <c r="R162" s="8">
        <f t="shared" si="126"/>
        <v>0</v>
      </c>
      <c r="S162" s="8">
        <f t="shared" si="126"/>
        <v>0</v>
      </c>
      <c r="T162" s="8">
        <f t="shared" si="126"/>
        <v>0</v>
      </c>
      <c r="U162" s="8">
        <f t="shared" si="126"/>
        <v>0</v>
      </c>
      <c r="V162" s="8">
        <f t="shared" si="126"/>
        <v>0</v>
      </c>
      <c r="W162" s="8">
        <f t="shared" si="126"/>
        <v>0</v>
      </c>
      <c r="X162" s="8">
        <f t="shared" si="124"/>
        <v>0</v>
      </c>
      <c r="Y162" s="8">
        <f t="shared" ref="Y162:Z162" si="127">Y167+Y182</f>
        <v>0</v>
      </c>
      <c r="Z162" s="8">
        <f t="shared" si="127"/>
        <v>0</v>
      </c>
      <c r="AA162" s="8">
        <f t="shared" si="124"/>
        <v>0</v>
      </c>
      <c r="AB162" s="8">
        <f t="shared" si="124"/>
        <v>0</v>
      </c>
      <c r="AC162" s="36"/>
      <c r="AD162" s="36"/>
      <c r="AE162" s="15"/>
      <c r="AF162" s="15"/>
    </row>
    <row r="163" spans="2:32" s="1" customFormat="1" ht="15.75" x14ac:dyDescent="0.25">
      <c r="B163" s="71"/>
      <c r="C163" s="72"/>
      <c r="D163" s="72"/>
      <c r="E163" s="72"/>
      <c r="F163" s="72"/>
      <c r="G163" s="72"/>
      <c r="H163" s="72"/>
      <c r="I163" s="72"/>
      <c r="J163" s="72"/>
      <c r="K163" s="72"/>
      <c r="L163" s="73"/>
      <c r="M163" s="77"/>
      <c r="N163" s="10" t="s">
        <v>40</v>
      </c>
      <c r="O163" s="8">
        <f t="shared" ref="O163:AB164" si="128">O168</f>
        <v>0</v>
      </c>
      <c r="P163" s="8">
        <f t="shared" si="128"/>
        <v>0</v>
      </c>
      <c r="Q163" s="8">
        <f t="shared" si="128"/>
        <v>0</v>
      </c>
      <c r="R163" s="8">
        <f t="shared" si="128"/>
        <v>0</v>
      </c>
      <c r="S163" s="8">
        <f t="shared" si="128"/>
        <v>0</v>
      </c>
      <c r="T163" s="8">
        <f t="shared" si="128"/>
        <v>0</v>
      </c>
      <c r="U163" s="8">
        <f t="shared" si="128"/>
        <v>0</v>
      </c>
      <c r="V163" s="8">
        <f t="shared" si="128"/>
        <v>0</v>
      </c>
      <c r="W163" s="8">
        <f t="shared" si="128"/>
        <v>0</v>
      </c>
      <c r="X163" s="8">
        <f t="shared" si="128"/>
        <v>0</v>
      </c>
      <c r="Y163" s="8">
        <f t="shared" ref="Y163:Z163" si="129">Y168</f>
        <v>0</v>
      </c>
      <c r="Z163" s="8">
        <f t="shared" si="129"/>
        <v>0</v>
      </c>
      <c r="AA163" s="8">
        <f t="shared" si="128"/>
        <v>0</v>
      </c>
      <c r="AB163" s="8">
        <f t="shared" si="128"/>
        <v>0</v>
      </c>
      <c r="AC163" s="36"/>
      <c r="AD163" s="36"/>
      <c r="AE163" s="15"/>
      <c r="AF163" s="15"/>
    </row>
    <row r="164" spans="2:32" s="1" customFormat="1" ht="15.75" x14ac:dyDescent="0.25">
      <c r="B164" s="74"/>
      <c r="C164" s="75"/>
      <c r="D164" s="75"/>
      <c r="E164" s="75"/>
      <c r="F164" s="75"/>
      <c r="G164" s="75"/>
      <c r="H164" s="75"/>
      <c r="I164" s="75"/>
      <c r="J164" s="75"/>
      <c r="K164" s="75"/>
      <c r="L164" s="76"/>
      <c r="M164" s="77"/>
      <c r="N164" s="10" t="s">
        <v>41</v>
      </c>
      <c r="O164" s="8">
        <f t="shared" si="128"/>
        <v>0</v>
      </c>
      <c r="P164" s="8">
        <f t="shared" si="128"/>
        <v>0</v>
      </c>
      <c r="Q164" s="8">
        <f t="shared" si="128"/>
        <v>0</v>
      </c>
      <c r="R164" s="8">
        <f t="shared" si="128"/>
        <v>0</v>
      </c>
      <c r="S164" s="8">
        <f t="shared" si="128"/>
        <v>0</v>
      </c>
      <c r="T164" s="8">
        <f t="shared" si="128"/>
        <v>0</v>
      </c>
      <c r="U164" s="8">
        <f t="shared" si="128"/>
        <v>0</v>
      </c>
      <c r="V164" s="8">
        <f t="shared" si="128"/>
        <v>0</v>
      </c>
      <c r="W164" s="8">
        <f t="shared" si="128"/>
        <v>0</v>
      </c>
      <c r="X164" s="8">
        <f t="shared" si="128"/>
        <v>0</v>
      </c>
      <c r="Y164" s="8">
        <f t="shared" ref="Y164:Z164" si="130">Y169</f>
        <v>0</v>
      </c>
      <c r="Z164" s="8">
        <f t="shared" si="130"/>
        <v>0</v>
      </c>
      <c r="AA164" s="8">
        <f t="shared" si="128"/>
        <v>0</v>
      </c>
      <c r="AB164" s="8">
        <f t="shared" si="128"/>
        <v>0</v>
      </c>
      <c r="AC164" s="36"/>
      <c r="AD164" s="36"/>
      <c r="AE164" s="15"/>
      <c r="AF164" s="15"/>
    </row>
    <row r="165" spans="2:32" s="1" customFormat="1" ht="15.75" x14ac:dyDescent="0.25">
      <c r="B165" s="93" t="s">
        <v>24</v>
      </c>
      <c r="C165" s="78">
        <v>2015</v>
      </c>
      <c r="D165" s="78">
        <v>2019</v>
      </c>
      <c r="E165" s="78" t="s">
        <v>8</v>
      </c>
      <c r="F165" s="78" t="s">
        <v>13</v>
      </c>
      <c r="G165" s="78" t="s">
        <v>47</v>
      </c>
      <c r="H165" s="78" t="s">
        <v>6</v>
      </c>
      <c r="I165" s="81">
        <v>629482.28</v>
      </c>
      <c r="J165" s="112">
        <v>338663.6</v>
      </c>
      <c r="K165" s="82">
        <v>0</v>
      </c>
      <c r="L165" s="82" t="s">
        <v>54</v>
      </c>
      <c r="M165" s="87" t="s">
        <v>58</v>
      </c>
      <c r="N165" s="11" t="s">
        <v>5</v>
      </c>
      <c r="O165" s="9">
        <f t="shared" ref="O165:AB165" si="131">SUM(O166:O169)</f>
        <v>408634.8</v>
      </c>
      <c r="P165" s="9">
        <f t="shared" si="131"/>
        <v>0</v>
      </c>
      <c r="Q165" s="9">
        <f t="shared" si="131"/>
        <v>408634.8</v>
      </c>
      <c r="R165" s="9">
        <f t="shared" si="131"/>
        <v>0</v>
      </c>
      <c r="S165" s="9">
        <f t="shared" si="131"/>
        <v>0</v>
      </c>
      <c r="T165" s="9">
        <f t="shared" si="131"/>
        <v>0</v>
      </c>
      <c r="U165" s="9">
        <f t="shared" si="131"/>
        <v>0</v>
      </c>
      <c r="V165" s="9">
        <f t="shared" si="131"/>
        <v>0</v>
      </c>
      <c r="W165" s="9">
        <f t="shared" si="131"/>
        <v>0</v>
      </c>
      <c r="X165" s="9">
        <f t="shared" si="131"/>
        <v>0</v>
      </c>
      <c r="Y165" s="9">
        <f t="shared" ref="Y165:Z165" si="132">SUM(Y166:Y169)</f>
        <v>0</v>
      </c>
      <c r="Z165" s="9">
        <f t="shared" si="132"/>
        <v>0</v>
      </c>
      <c r="AA165" s="9">
        <f t="shared" si="131"/>
        <v>0</v>
      </c>
      <c r="AB165" s="9">
        <f t="shared" si="131"/>
        <v>0</v>
      </c>
      <c r="AC165" s="28"/>
      <c r="AD165" s="28"/>
      <c r="AE165" s="14"/>
      <c r="AF165" s="15"/>
    </row>
    <row r="166" spans="2:32" s="1" customFormat="1" ht="15.75" x14ac:dyDescent="0.25">
      <c r="B166" s="93"/>
      <c r="C166" s="91"/>
      <c r="D166" s="91"/>
      <c r="E166" s="91"/>
      <c r="F166" s="91"/>
      <c r="G166" s="91"/>
      <c r="H166" s="91"/>
      <c r="I166" s="91"/>
      <c r="J166" s="113"/>
      <c r="K166" s="91"/>
      <c r="L166" s="85"/>
      <c r="M166" s="87"/>
      <c r="N166" s="11" t="s">
        <v>38</v>
      </c>
      <c r="O166" s="9">
        <v>408634.8</v>
      </c>
      <c r="P166" s="9">
        <v>0</v>
      </c>
      <c r="Q166" s="9">
        <f>O166+P166</f>
        <v>408634.8</v>
      </c>
      <c r="R166" s="9">
        <v>0</v>
      </c>
      <c r="S166" s="9"/>
      <c r="T166" s="9">
        <f>R166+S166</f>
        <v>0</v>
      </c>
      <c r="U166" s="9">
        <v>0</v>
      </c>
      <c r="V166" s="9">
        <f t="shared" ref="V166" si="133">SUM(V167:V170)</f>
        <v>0</v>
      </c>
      <c r="W166" s="9">
        <f>U166+V166</f>
        <v>0</v>
      </c>
      <c r="X166" s="9">
        <v>0</v>
      </c>
      <c r="Y166" s="9"/>
      <c r="Z166" s="9">
        <f>X166+Y166</f>
        <v>0</v>
      </c>
      <c r="AA166" s="9">
        <v>0</v>
      </c>
      <c r="AB166" s="9">
        <v>0</v>
      </c>
      <c r="AC166" s="28"/>
      <c r="AD166" s="28"/>
      <c r="AE166" s="14"/>
      <c r="AF166" s="15"/>
    </row>
    <row r="167" spans="2:32" s="1" customFormat="1" ht="15.75" x14ac:dyDescent="0.25">
      <c r="B167" s="93"/>
      <c r="C167" s="91"/>
      <c r="D167" s="91"/>
      <c r="E167" s="91"/>
      <c r="F167" s="91"/>
      <c r="G167" s="91"/>
      <c r="H167" s="91"/>
      <c r="I167" s="91"/>
      <c r="J167" s="113"/>
      <c r="K167" s="91"/>
      <c r="L167" s="85"/>
      <c r="M167" s="87"/>
      <c r="N167" s="11" t="s">
        <v>42</v>
      </c>
      <c r="O167" s="9">
        <v>0</v>
      </c>
      <c r="P167" s="9"/>
      <c r="Q167" s="9">
        <f t="shared" ref="Q167:Q169" si="134">O167+P167</f>
        <v>0</v>
      </c>
      <c r="R167" s="9">
        <v>0</v>
      </c>
      <c r="S167" s="9"/>
      <c r="T167" s="9">
        <f t="shared" ref="T167:T169" si="135">R167+S167</f>
        <v>0</v>
      </c>
      <c r="U167" s="9">
        <v>0</v>
      </c>
      <c r="V167" s="9">
        <f t="shared" ref="V167" si="136">SUM(V168:V171)</f>
        <v>0</v>
      </c>
      <c r="W167" s="9">
        <f t="shared" ref="W167:W169" si="137">U167+V167</f>
        <v>0</v>
      </c>
      <c r="X167" s="9">
        <v>0</v>
      </c>
      <c r="Y167" s="9"/>
      <c r="Z167" s="9">
        <f t="shared" ref="Z167:Z169" si="138">X167+Y167</f>
        <v>0</v>
      </c>
      <c r="AA167" s="9">
        <v>0</v>
      </c>
      <c r="AB167" s="9">
        <v>0</v>
      </c>
      <c r="AC167" s="28"/>
      <c r="AD167" s="28"/>
      <c r="AE167" s="14"/>
      <c r="AF167" s="15"/>
    </row>
    <row r="168" spans="2:32" s="1" customFormat="1" ht="15.75" x14ac:dyDescent="0.25">
      <c r="B168" s="93"/>
      <c r="C168" s="91"/>
      <c r="D168" s="91"/>
      <c r="E168" s="91"/>
      <c r="F168" s="91"/>
      <c r="G168" s="91"/>
      <c r="H168" s="91"/>
      <c r="I168" s="91"/>
      <c r="J168" s="113"/>
      <c r="K168" s="91"/>
      <c r="L168" s="85"/>
      <c r="M168" s="87"/>
      <c r="N168" s="11" t="s">
        <v>40</v>
      </c>
      <c r="O168" s="9">
        <v>0</v>
      </c>
      <c r="P168" s="9"/>
      <c r="Q168" s="9">
        <f t="shared" si="134"/>
        <v>0</v>
      </c>
      <c r="R168" s="9">
        <v>0</v>
      </c>
      <c r="S168" s="9"/>
      <c r="T168" s="9">
        <f t="shared" si="135"/>
        <v>0</v>
      </c>
      <c r="U168" s="9">
        <v>0</v>
      </c>
      <c r="V168" s="9">
        <f t="shared" ref="V168" si="139">SUM(V169:V172)</f>
        <v>0</v>
      </c>
      <c r="W168" s="9">
        <f t="shared" si="137"/>
        <v>0</v>
      </c>
      <c r="X168" s="9">
        <v>0</v>
      </c>
      <c r="Y168" s="9"/>
      <c r="Z168" s="9">
        <f t="shared" si="138"/>
        <v>0</v>
      </c>
      <c r="AA168" s="9">
        <v>0</v>
      </c>
      <c r="AB168" s="9">
        <v>0</v>
      </c>
      <c r="AC168" s="28"/>
      <c r="AD168" s="28"/>
      <c r="AE168" s="14"/>
      <c r="AF168" s="15"/>
    </row>
    <row r="169" spans="2:32" s="1" customFormat="1" ht="24.75" customHeight="1" x14ac:dyDescent="0.25">
      <c r="B169" s="93"/>
      <c r="C169" s="92"/>
      <c r="D169" s="92"/>
      <c r="E169" s="92"/>
      <c r="F169" s="92"/>
      <c r="G169" s="92"/>
      <c r="H169" s="92"/>
      <c r="I169" s="92"/>
      <c r="J169" s="114"/>
      <c r="K169" s="92"/>
      <c r="L169" s="86"/>
      <c r="M169" s="87"/>
      <c r="N169" s="11" t="s">
        <v>41</v>
      </c>
      <c r="O169" s="9">
        <v>0</v>
      </c>
      <c r="P169" s="9"/>
      <c r="Q169" s="9">
        <f t="shared" si="134"/>
        <v>0</v>
      </c>
      <c r="R169" s="9">
        <v>0</v>
      </c>
      <c r="S169" s="9"/>
      <c r="T169" s="9">
        <f t="shared" si="135"/>
        <v>0</v>
      </c>
      <c r="U169" s="9">
        <v>0</v>
      </c>
      <c r="V169" s="9">
        <f t="shared" ref="V169" si="140">SUM(V170:V173)</f>
        <v>0</v>
      </c>
      <c r="W169" s="9">
        <f t="shared" si="137"/>
        <v>0</v>
      </c>
      <c r="X169" s="9">
        <v>0</v>
      </c>
      <c r="Y169" s="9"/>
      <c r="Z169" s="9">
        <f t="shared" si="138"/>
        <v>0</v>
      </c>
      <c r="AA169" s="9">
        <v>0</v>
      </c>
      <c r="AB169" s="9">
        <v>0</v>
      </c>
      <c r="AC169" s="28"/>
      <c r="AD169" s="28"/>
      <c r="AE169" s="14"/>
      <c r="AF169" s="15"/>
    </row>
    <row r="170" spans="2:32" s="1" customFormat="1" ht="15.75" x14ac:dyDescent="0.25">
      <c r="B170" s="115" t="s">
        <v>111</v>
      </c>
      <c r="C170" s="106">
        <v>2019</v>
      </c>
      <c r="D170" s="106">
        <v>2021</v>
      </c>
      <c r="E170" s="106" t="s">
        <v>7</v>
      </c>
      <c r="F170" s="106" t="s">
        <v>7</v>
      </c>
      <c r="G170" s="118" t="s">
        <v>14</v>
      </c>
      <c r="H170" s="78" t="s">
        <v>6</v>
      </c>
      <c r="I170" s="106" t="s">
        <v>7</v>
      </c>
      <c r="J170" s="106" t="s">
        <v>7</v>
      </c>
      <c r="K170" s="107">
        <v>0</v>
      </c>
      <c r="L170" s="82" t="s">
        <v>54</v>
      </c>
      <c r="M170" s="78" t="s">
        <v>58</v>
      </c>
      <c r="N170" s="10" t="s">
        <v>5</v>
      </c>
      <c r="O170" s="9">
        <v>20000</v>
      </c>
      <c r="P170" s="9">
        <v>0</v>
      </c>
      <c r="Q170" s="9">
        <v>20000</v>
      </c>
      <c r="R170" s="9">
        <f>R171</f>
        <v>130000</v>
      </c>
      <c r="S170" s="9">
        <f>S171</f>
        <v>-105000</v>
      </c>
      <c r="T170" s="9">
        <f>T171</f>
        <v>25000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28"/>
      <c r="AD170" s="28"/>
      <c r="AE170" s="14"/>
      <c r="AF170" s="15"/>
    </row>
    <row r="171" spans="2:32" s="1" customFormat="1" ht="15.75" x14ac:dyDescent="0.25">
      <c r="B171" s="116"/>
      <c r="C171" s="106"/>
      <c r="D171" s="106"/>
      <c r="E171" s="106"/>
      <c r="F171" s="106"/>
      <c r="G171" s="119"/>
      <c r="H171" s="109"/>
      <c r="I171" s="106"/>
      <c r="J171" s="106"/>
      <c r="K171" s="106"/>
      <c r="L171" s="85"/>
      <c r="M171" s="109"/>
      <c r="N171" s="10" t="s">
        <v>38</v>
      </c>
      <c r="O171" s="9">
        <v>20000</v>
      </c>
      <c r="P171" s="9">
        <v>0</v>
      </c>
      <c r="Q171" s="9">
        <v>20000</v>
      </c>
      <c r="R171" s="9">
        <v>130000</v>
      </c>
      <c r="S171" s="9">
        <v>-105000</v>
      </c>
      <c r="T171" s="9">
        <f>R171+S171</f>
        <v>25000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28"/>
      <c r="AD171" s="28"/>
      <c r="AE171" s="14"/>
      <c r="AF171" s="15"/>
    </row>
    <row r="172" spans="2:32" s="1" customFormat="1" ht="15.75" x14ac:dyDescent="0.25">
      <c r="B172" s="116"/>
      <c r="C172" s="106"/>
      <c r="D172" s="106"/>
      <c r="E172" s="106"/>
      <c r="F172" s="106"/>
      <c r="G172" s="119"/>
      <c r="H172" s="109"/>
      <c r="I172" s="106"/>
      <c r="J172" s="106"/>
      <c r="K172" s="106"/>
      <c r="L172" s="85"/>
      <c r="M172" s="109"/>
      <c r="N172" s="10" t="s">
        <v>42</v>
      </c>
      <c r="O172" s="9"/>
      <c r="P172" s="9"/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28"/>
      <c r="AD172" s="28"/>
      <c r="AE172" s="14"/>
      <c r="AF172" s="15"/>
    </row>
    <row r="173" spans="2:32" s="1" customFormat="1" ht="15.75" x14ac:dyDescent="0.25">
      <c r="B173" s="116"/>
      <c r="C173" s="106"/>
      <c r="D173" s="106"/>
      <c r="E173" s="106"/>
      <c r="F173" s="106"/>
      <c r="G173" s="119"/>
      <c r="H173" s="109"/>
      <c r="I173" s="106"/>
      <c r="J173" s="106"/>
      <c r="K173" s="106"/>
      <c r="L173" s="85"/>
      <c r="M173" s="109"/>
      <c r="N173" s="10" t="s">
        <v>40</v>
      </c>
      <c r="O173" s="9"/>
      <c r="P173" s="9"/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28"/>
      <c r="AD173" s="28"/>
      <c r="AE173" s="14"/>
      <c r="AF173" s="15"/>
    </row>
    <row r="174" spans="2:32" s="1" customFormat="1" ht="22.5" customHeight="1" x14ac:dyDescent="0.25">
      <c r="B174" s="117"/>
      <c r="C174" s="106"/>
      <c r="D174" s="106"/>
      <c r="E174" s="106"/>
      <c r="F174" s="106"/>
      <c r="G174" s="120"/>
      <c r="H174" s="110"/>
      <c r="I174" s="106"/>
      <c r="J174" s="106"/>
      <c r="K174" s="106"/>
      <c r="L174" s="86"/>
      <c r="M174" s="110"/>
      <c r="N174" s="10" t="s">
        <v>41</v>
      </c>
      <c r="O174" s="9"/>
      <c r="P174" s="9"/>
      <c r="Q174" s="9">
        <v>0</v>
      </c>
      <c r="R174" s="9"/>
      <c r="S174" s="9"/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28"/>
      <c r="AD174" s="28"/>
      <c r="AE174" s="14"/>
      <c r="AF174" s="15"/>
    </row>
    <row r="175" spans="2:32" s="1" customFormat="1" ht="15.75" customHeight="1" x14ac:dyDescent="0.25">
      <c r="B175" s="68" t="s">
        <v>31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70"/>
      <c r="M175" s="77" t="s">
        <v>58</v>
      </c>
      <c r="N175" s="10" t="s">
        <v>5</v>
      </c>
      <c r="O175" s="8">
        <f t="shared" ref="O175:AB175" si="141">SUM(O176:O179)</f>
        <v>800000</v>
      </c>
      <c r="P175" s="8">
        <f t="shared" si="141"/>
        <v>0</v>
      </c>
      <c r="Q175" s="8">
        <f t="shared" si="141"/>
        <v>800000</v>
      </c>
      <c r="R175" s="8">
        <f t="shared" si="141"/>
        <v>754468</v>
      </c>
      <c r="S175" s="8">
        <f t="shared" si="141"/>
        <v>14644.1</v>
      </c>
      <c r="T175" s="8">
        <f t="shared" si="141"/>
        <v>769112.1</v>
      </c>
      <c r="U175" s="8">
        <f t="shared" si="141"/>
        <v>800000</v>
      </c>
      <c r="V175" s="8">
        <f t="shared" si="141"/>
        <v>0</v>
      </c>
      <c r="W175" s="8">
        <f t="shared" si="141"/>
        <v>800000</v>
      </c>
      <c r="X175" s="8">
        <f t="shared" si="141"/>
        <v>0</v>
      </c>
      <c r="Y175" s="8">
        <f t="shared" ref="Y175:Z175" si="142">SUM(Y176:Y179)</f>
        <v>796529.8</v>
      </c>
      <c r="Z175" s="8">
        <f t="shared" si="142"/>
        <v>796529.8</v>
      </c>
      <c r="AA175" s="8">
        <f t="shared" si="141"/>
        <v>0</v>
      </c>
      <c r="AB175" s="8">
        <f t="shared" si="141"/>
        <v>0</v>
      </c>
      <c r="AC175" s="36"/>
      <c r="AD175" s="36"/>
      <c r="AE175" s="15"/>
      <c r="AF175" s="15"/>
    </row>
    <row r="176" spans="2:32" s="1" customFormat="1" ht="15.75" x14ac:dyDescent="0.25">
      <c r="B176" s="71"/>
      <c r="C176" s="72"/>
      <c r="D176" s="72"/>
      <c r="E176" s="72"/>
      <c r="F176" s="72"/>
      <c r="G176" s="72"/>
      <c r="H176" s="72"/>
      <c r="I176" s="72"/>
      <c r="J176" s="72"/>
      <c r="K176" s="72"/>
      <c r="L176" s="73"/>
      <c r="M176" s="77"/>
      <c r="N176" s="10" t="s">
        <v>38</v>
      </c>
      <c r="O176" s="8">
        <f t="shared" ref="O176:AB179" si="143">O181</f>
        <v>800000</v>
      </c>
      <c r="P176" s="8">
        <f t="shared" si="143"/>
        <v>0</v>
      </c>
      <c r="Q176" s="8">
        <f t="shared" si="143"/>
        <v>800000</v>
      </c>
      <c r="R176" s="8">
        <f t="shared" si="143"/>
        <v>754468</v>
      </c>
      <c r="S176" s="8">
        <f t="shared" si="143"/>
        <v>14644.1</v>
      </c>
      <c r="T176" s="8">
        <f t="shared" si="143"/>
        <v>769112.1</v>
      </c>
      <c r="U176" s="8">
        <f t="shared" si="143"/>
        <v>800000</v>
      </c>
      <c r="V176" s="8">
        <f t="shared" si="143"/>
        <v>0</v>
      </c>
      <c r="W176" s="8">
        <f t="shared" si="143"/>
        <v>800000</v>
      </c>
      <c r="X176" s="8">
        <f t="shared" si="143"/>
        <v>0</v>
      </c>
      <c r="Y176" s="8">
        <f t="shared" ref="Y176:Z176" si="144">Y181</f>
        <v>796529.8</v>
      </c>
      <c r="Z176" s="8">
        <f t="shared" si="144"/>
        <v>796529.8</v>
      </c>
      <c r="AA176" s="8">
        <f t="shared" si="143"/>
        <v>0</v>
      </c>
      <c r="AB176" s="8">
        <f t="shared" si="143"/>
        <v>0</v>
      </c>
      <c r="AC176" s="36"/>
      <c r="AD176" s="36"/>
      <c r="AE176" s="15"/>
      <c r="AF176" s="15"/>
    </row>
    <row r="177" spans="2:33" s="1" customFormat="1" ht="15.75" x14ac:dyDescent="0.25">
      <c r="B177" s="71"/>
      <c r="C177" s="72"/>
      <c r="D177" s="72"/>
      <c r="E177" s="72"/>
      <c r="F177" s="72"/>
      <c r="G177" s="72"/>
      <c r="H177" s="72"/>
      <c r="I177" s="72"/>
      <c r="J177" s="72"/>
      <c r="K177" s="72"/>
      <c r="L177" s="73"/>
      <c r="M177" s="77"/>
      <c r="N177" s="10" t="s">
        <v>42</v>
      </c>
      <c r="O177" s="8">
        <f t="shared" si="143"/>
        <v>0</v>
      </c>
      <c r="P177" s="8">
        <f t="shared" si="143"/>
        <v>0</v>
      </c>
      <c r="Q177" s="8">
        <f t="shared" si="143"/>
        <v>0</v>
      </c>
      <c r="R177" s="8">
        <f t="shared" si="143"/>
        <v>0</v>
      </c>
      <c r="S177" s="8">
        <f t="shared" si="143"/>
        <v>0</v>
      </c>
      <c r="T177" s="8">
        <f t="shared" si="143"/>
        <v>0</v>
      </c>
      <c r="U177" s="8">
        <f t="shared" si="143"/>
        <v>0</v>
      </c>
      <c r="V177" s="8">
        <f t="shared" si="143"/>
        <v>0</v>
      </c>
      <c r="W177" s="8">
        <f t="shared" si="143"/>
        <v>0</v>
      </c>
      <c r="X177" s="8">
        <f t="shared" si="143"/>
        <v>0</v>
      </c>
      <c r="Y177" s="8">
        <f t="shared" ref="Y177:Z177" si="145">Y182</f>
        <v>0</v>
      </c>
      <c r="Z177" s="8">
        <f t="shared" si="145"/>
        <v>0</v>
      </c>
      <c r="AA177" s="8">
        <f t="shared" si="143"/>
        <v>0</v>
      </c>
      <c r="AB177" s="8">
        <f t="shared" si="143"/>
        <v>0</v>
      </c>
      <c r="AC177" s="36"/>
      <c r="AD177" s="36"/>
      <c r="AE177" s="15"/>
      <c r="AF177" s="15"/>
      <c r="AG177" s="39"/>
    </row>
    <row r="178" spans="2:33" s="1" customFormat="1" ht="15.75" x14ac:dyDescent="0.25">
      <c r="B178" s="71"/>
      <c r="C178" s="72"/>
      <c r="D178" s="72"/>
      <c r="E178" s="72"/>
      <c r="F178" s="72"/>
      <c r="G178" s="72"/>
      <c r="H178" s="72"/>
      <c r="I178" s="72"/>
      <c r="J178" s="72"/>
      <c r="K178" s="72"/>
      <c r="L178" s="73"/>
      <c r="M178" s="77"/>
      <c r="N178" s="10" t="s">
        <v>40</v>
      </c>
      <c r="O178" s="8">
        <f t="shared" si="143"/>
        <v>0</v>
      </c>
      <c r="P178" s="8">
        <f t="shared" si="143"/>
        <v>0</v>
      </c>
      <c r="Q178" s="8">
        <f t="shared" si="143"/>
        <v>0</v>
      </c>
      <c r="R178" s="8">
        <f t="shared" si="143"/>
        <v>0</v>
      </c>
      <c r="S178" s="8">
        <f t="shared" si="143"/>
        <v>0</v>
      </c>
      <c r="T178" s="8">
        <f t="shared" si="143"/>
        <v>0</v>
      </c>
      <c r="U178" s="8">
        <f t="shared" si="143"/>
        <v>0</v>
      </c>
      <c r="V178" s="8">
        <f t="shared" si="143"/>
        <v>0</v>
      </c>
      <c r="W178" s="8">
        <f t="shared" si="143"/>
        <v>0</v>
      </c>
      <c r="X178" s="8">
        <f t="shared" si="143"/>
        <v>0</v>
      </c>
      <c r="Y178" s="8">
        <f t="shared" ref="Y178:Z178" si="146">Y183</f>
        <v>0</v>
      </c>
      <c r="Z178" s="8">
        <f t="shared" si="146"/>
        <v>0</v>
      </c>
      <c r="AA178" s="8">
        <f t="shared" si="143"/>
        <v>0</v>
      </c>
      <c r="AB178" s="8">
        <f t="shared" si="143"/>
        <v>0</v>
      </c>
      <c r="AC178" s="36"/>
      <c r="AD178" s="36"/>
      <c r="AE178" s="15"/>
      <c r="AF178" s="15"/>
    </row>
    <row r="179" spans="2:33" s="1" customFormat="1" ht="24.75" customHeight="1" x14ac:dyDescent="0.25">
      <c r="B179" s="74"/>
      <c r="C179" s="75"/>
      <c r="D179" s="75"/>
      <c r="E179" s="75"/>
      <c r="F179" s="75"/>
      <c r="G179" s="75"/>
      <c r="H179" s="75"/>
      <c r="I179" s="75"/>
      <c r="J179" s="75"/>
      <c r="K179" s="75"/>
      <c r="L179" s="76"/>
      <c r="M179" s="77"/>
      <c r="N179" s="10" t="s">
        <v>41</v>
      </c>
      <c r="O179" s="8">
        <f t="shared" si="143"/>
        <v>0</v>
      </c>
      <c r="P179" s="8">
        <f t="shared" si="143"/>
        <v>0</v>
      </c>
      <c r="Q179" s="8">
        <f t="shared" si="143"/>
        <v>0</v>
      </c>
      <c r="R179" s="8">
        <f t="shared" si="143"/>
        <v>0</v>
      </c>
      <c r="S179" s="8">
        <f t="shared" si="143"/>
        <v>0</v>
      </c>
      <c r="T179" s="8">
        <f t="shared" si="143"/>
        <v>0</v>
      </c>
      <c r="U179" s="8">
        <f t="shared" si="143"/>
        <v>0</v>
      </c>
      <c r="V179" s="8">
        <f t="shared" si="143"/>
        <v>0</v>
      </c>
      <c r="W179" s="8">
        <f t="shared" si="143"/>
        <v>0</v>
      </c>
      <c r="X179" s="8">
        <f t="shared" si="143"/>
        <v>0</v>
      </c>
      <c r="Y179" s="8">
        <f t="shared" ref="Y179:Z179" si="147">Y184</f>
        <v>0</v>
      </c>
      <c r="Z179" s="8">
        <f t="shared" si="147"/>
        <v>0</v>
      </c>
      <c r="AA179" s="8">
        <f t="shared" si="143"/>
        <v>0</v>
      </c>
      <c r="AB179" s="8">
        <f t="shared" si="143"/>
        <v>0</v>
      </c>
      <c r="AC179" s="36"/>
      <c r="AD179" s="36"/>
      <c r="AE179" s="15"/>
      <c r="AF179" s="15"/>
    </row>
    <row r="180" spans="2:33" s="1" customFormat="1" ht="15.75" customHeight="1" x14ac:dyDescent="0.25">
      <c r="B180" s="68" t="s">
        <v>140</v>
      </c>
      <c r="C180" s="69"/>
      <c r="D180" s="69"/>
      <c r="E180" s="69"/>
      <c r="F180" s="69"/>
      <c r="G180" s="69"/>
      <c r="H180" s="69"/>
      <c r="I180" s="69"/>
      <c r="J180" s="69"/>
      <c r="K180" s="69"/>
      <c r="L180" s="70"/>
      <c r="M180" s="77" t="s">
        <v>58</v>
      </c>
      <c r="N180" s="10" t="s">
        <v>5</v>
      </c>
      <c r="O180" s="8">
        <f t="shared" ref="O180:AB180" si="148">SUM(O181:O184)</f>
        <v>800000</v>
      </c>
      <c r="P180" s="8">
        <f t="shared" si="148"/>
        <v>0</v>
      </c>
      <c r="Q180" s="8">
        <f t="shared" si="148"/>
        <v>800000</v>
      </c>
      <c r="R180" s="8">
        <f t="shared" si="148"/>
        <v>754468</v>
      </c>
      <c r="S180" s="8">
        <f t="shared" si="148"/>
        <v>14644.1</v>
      </c>
      <c r="T180" s="8">
        <f t="shared" si="148"/>
        <v>769112.1</v>
      </c>
      <c r="U180" s="8">
        <f t="shared" si="148"/>
        <v>800000</v>
      </c>
      <c r="V180" s="8">
        <f t="shared" si="148"/>
        <v>0</v>
      </c>
      <c r="W180" s="8">
        <f t="shared" si="148"/>
        <v>800000</v>
      </c>
      <c r="X180" s="8">
        <f t="shared" si="148"/>
        <v>0</v>
      </c>
      <c r="Y180" s="8">
        <f t="shared" ref="Y180:Z180" si="149">SUM(Y181:Y184)</f>
        <v>796529.8</v>
      </c>
      <c r="Z180" s="8">
        <f t="shared" si="149"/>
        <v>796529.8</v>
      </c>
      <c r="AA180" s="8">
        <f t="shared" si="148"/>
        <v>0</v>
      </c>
      <c r="AB180" s="8">
        <f t="shared" si="148"/>
        <v>0</v>
      </c>
      <c r="AC180" s="36"/>
      <c r="AD180" s="36"/>
      <c r="AE180" s="15"/>
      <c r="AF180" s="15"/>
    </row>
    <row r="181" spans="2:33" s="1" customFormat="1" ht="15.75" x14ac:dyDescent="0.25">
      <c r="B181" s="71"/>
      <c r="C181" s="72"/>
      <c r="D181" s="72"/>
      <c r="E181" s="72"/>
      <c r="F181" s="72"/>
      <c r="G181" s="72"/>
      <c r="H181" s="72"/>
      <c r="I181" s="72"/>
      <c r="J181" s="72"/>
      <c r="K181" s="72"/>
      <c r="L181" s="73"/>
      <c r="M181" s="77"/>
      <c r="N181" s="10" t="s">
        <v>38</v>
      </c>
      <c r="O181" s="8">
        <f t="shared" ref="O181:AB184" si="150">O186</f>
        <v>800000</v>
      </c>
      <c r="P181" s="8">
        <f t="shared" si="150"/>
        <v>0</v>
      </c>
      <c r="Q181" s="8">
        <f t="shared" si="150"/>
        <v>800000</v>
      </c>
      <c r="R181" s="8">
        <f t="shared" si="150"/>
        <v>754468</v>
      </c>
      <c r="S181" s="8">
        <f t="shared" si="150"/>
        <v>14644.1</v>
      </c>
      <c r="T181" s="8">
        <f t="shared" si="150"/>
        <v>769112.1</v>
      </c>
      <c r="U181" s="8">
        <f t="shared" si="150"/>
        <v>800000</v>
      </c>
      <c r="V181" s="8">
        <f t="shared" si="150"/>
        <v>0</v>
      </c>
      <c r="W181" s="8">
        <f t="shared" si="150"/>
        <v>800000</v>
      </c>
      <c r="X181" s="8">
        <f t="shared" si="150"/>
        <v>0</v>
      </c>
      <c r="Y181" s="8">
        <f t="shared" ref="Y181:Z181" si="151">Y186</f>
        <v>796529.8</v>
      </c>
      <c r="Z181" s="8">
        <f t="shared" si="151"/>
        <v>796529.8</v>
      </c>
      <c r="AA181" s="8">
        <f t="shared" si="150"/>
        <v>0</v>
      </c>
      <c r="AB181" s="8">
        <f t="shared" si="150"/>
        <v>0</v>
      </c>
      <c r="AC181" s="36"/>
      <c r="AD181" s="36"/>
      <c r="AE181" s="15"/>
      <c r="AF181" s="15"/>
    </row>
    <row r="182" spans="2:33" s="1" customFormat="1" ht="15.75" x14ac:dyDescent="0.25">
      <c r="B182" s="71"/>
      <c r="C182" s="72"/>
      <c r="D182" s="72"/>
      <c r="E182" s="72"/>
      <c r="F182" s="72"/>
      <c r="G182" s="72"/>
      <c r="H182" s="72"/>
      <c r="I182" s="72"/>
      <c r="J182" s="72"/>
      <c r="K182" s="72"/>
      <c r="L182" s="73"/>
      <c r="M182" s="77"/>
      <c r="N182" s="10" t="s">
        <v>42</v>
      </c>
      <c r="O182" s="8">
        <f t="shared" si="150"/>
        <v>0</v>
      </c>
      <c r="P182" s="8">
        <f t="shared" si="150"/>
        <v>0</v>
      </c>
      <c r="Q182" s="8">
        <f t="shared" si="150"/>
        <v>0</v>
      </c>
      <c r="R182" s="8">
        <f t="shared" si="150"/>
        <v>0</v>
      </c>
      <c r="S182" s="8">
        <f t="shared" si="150"/>
        <v>0</v>
      </c>
      <c r="T182" s="8">
        <f t="shared" si="150"/>
        <v>0</v>
      </c>
      <c r="U182" s="8">
        <f t="shared" si="150"/>
        <v>0</v>
      </c>
      <c r="V182" s="8">
        <f t="shared" si="150"/>
        <v>0</v>
      </c>
      <c r="W182" s="8">
        <f t="shared" si="150"/>
        <v>0</v>
      </c>
      <c r="X182" s="8">
        <f t="shared" si="150"/>
        <v>0</v>
      </c>
      <c r="Y182" s="8">
        <f t="shared" ref="Y182:Z182" si="152">Y187</f>
        <v>0</v>
      </c>
      <c r="Z182" s="8">
        <f t="shared" si="152"/>
        <v>0</v>
      </c>
      <c r="AA182" s="8">
        <f t="shared" si="150"/>
        <v>0</v>
      </c>
      <c r="AB182" s="8">
        <f t="shared" si="150"/>
        <v>0</v>
      </c>
      <c r="AC182" s="36"/>
      <c r="AD182" s="36"/>
      <c r="AE182" s="15"/>
      <c r="AF182" s="15"/>
    </row>
    <row r="183" spans="2:33" s="1" customFormat="1" ht="15.75" x14ac:dyDescent="0.25">
      <c r="B183" s="71"/>
      <c r="C183" s="72"/>
      <c r="D183" s="72"/>
      <c r="E183" s="72"/>
      <c r="F183" s="72"/>
      <c r="G183" s="72"/>
      <c r="H183" s="72"/>
      <c r="I183" s="72"/>
      <c r="J183" s="72"/>
      <c r="K183" s="72"/>
      <c r="L183" s="73"/>
      <c r="M183" s="77"/>
      <c r="N183" s="10" t="s">
        <v>40</v>
      </c>
      <c r="O183" s="8">
        <f t="shared" si="150"/>
        <v>0</v>
      </c>
      <c r="P183" s="8">
        <f t="shared" si="150"/>
        <v>0</v>
      </c>
      <c r="Q183" s="8">
        <f t="shared" si="150"/>
        <v>0</v>
      </c>
      <c r="R183" s="8">
        <f t="shared" si="150"/>
        <v>0</v>
      </c>
      <c r="S183" s="8">
        <f t="shared" si="150"/>
        <v>0</v>
      </c>
      <c r="T183" s="8">
        <f t="shared" si="150"/>
        <v>0</v>
      </c>
      <c r="U183" s="8">
        <f t="shared" si="150"/>
        <v>0</v>
      </c>
      <c r="V183" s="8">
        <f t="shared" si="150"/>
        <v>0</v>
      </c>
      <c r="W183" s="8">
        <f t="shared" si="150"/>
        <v>0</v>
      </c>
      <c r="X183" s="8">
        <f t="shared" si="150"/>
        <v>0</v>
      </c>
      <c r="Y183" s="8">
        <f t="shared" ref="Y183:Z183" si="153">Y188</f>
        <v>0</v>
      </c>
      <c r="Z183" s="8">
        <f t="shared" si="153"/>
        <v>0</v>
      </c>
      <c r="AA183" s="8">
        <f t="shared" si="150"/>
        <v>0</v>
      </c>
      <c r="AB183" s="8">
        <f t="shared" si="150"/>
        <v>0</v>
      </c>
      <c r="AC183" s="36"/>
      <c r="AD183" s="36"/>
      <c r="AE183" s="15"/>
      <c r="AF183" s="15"/>
    </row>
    <row r="184" spans="2:33" s="1" customFormat="1" ht="21" customHeight="1" x14ac:dyDescent="0.25">
      <c r="B184" s="74"/>
      <c r="C184" s="75"/>
      <c r="D184" s="75"/>
      <c r="E184" s="75"/>
      <c r="F184" s="75"/>
      <c r="G184" s="75"/>
      <c r="H184" s="75"/>
      <c r="I184" s="75"/>
      <c r="J184" s="75"/>
      <c r="K184" s="75"/>
      <c r="L184" s="76"/>
      <c r="M184" s="77"/>
      <c r="N184" s="10" t="s">
        <v>41</v>
      </c>
      <c r="O184" s="8">
        <f t="shared" si="150"/>
        <v>0</v>
      </c>
      <c r="P184" s="8">
        <f t="shared" si="150"/>
        <v>0</v>
      </c>
      <c r="Q184" s="8">
        <f t="shared" si="150"/>
        <v>0</v>
      </c>
      <c r="R184" s="8">
        <f t="shared" si="150"/>
        <v>0</v>
      </c>
      <c r="S184" s="8">
        <f t="shared" si="150"/>
        <v>0</v>
      </c>
      <c r="T184" s="8">
        <f t="shared" si="150"/>
        <v>0</v>
      </c>
      <c r="U184" s="8">
        <f t="shared" si="150"/>
        <v>0</v>
      </c>
      <c r="V184" s="8">
        <f t="shared" si="150"/>
        <v>0</v>
      </c>
      <c r="W184" s="8">
        <f t="shared" si="150"/>
        <v>0</v>
      </c>
      <c r="X184" s="8">
        <f t="shared" si="150"/>
        <v>0</v>
      </c>
      <c r="Y184" s="8">
        <f t="shared" ref="Y184:Z184" si="154">Y189</f>
        <v>0</v>
      </c>
      <c r="Z184" s="8">
        <f t="shared" si="154"/>
        <v>0</v>
      </c>
      <c r="AA184" s="8">
        <f t="shared" si="150"/>
        <v>0</v>
      </c>
      <c r="AB184" s="8">
        <f t="shared" si="150"/>
        <v>0</v>
      </c>
      <c r="AC184" s="36"/>
      <c r="AD184" s="36"/>
      <c r="AE184" s="15"/>
      <c r="AF184" s="15"/>
    </row>
    <row r="185" spans="2:33" s="1" customFormat="1" ht="15.75" customHeight="1" x14ac:dyDescent="0.25">
      <c r="B185" s="93" t="s">
        <v>22</v>
      </c>
      <c r="C185" s="87">
        <v>2018</v>
      </c>
      <c r="D185" s="87">
        <v>2022</v>
      </c>
      <c r="E185" s="87" t="s">
        <v>21</v>
      </c>
      <c r="F185" s="87" t="s">
        <v>20</v>
      </c>
      <c r="G185" s="87" t="s">
        <v>47</v>
      </c>
      <c r="H185" s="87" t="s">
        <v>6</v>
      </c>
      <c r="I185" s="123">
        <v>5100000</v>
      </c>
      <c r="J185" s="123">
        <v>5069112.0999999996</v>
      </c>
      <c r="K185" s="125">
        <v>0.02</v>
      </c>
      <c r="L185" s="82" t="s">
        <v>54</v>
      </c>
      <c r="M185" s="87" t="s">
        <v>58</v>
      </c>
      <c r="N185" s="11" t="s">
        <v>5</v>
      </c>
      <c r="O185" s="9">
        <f t="shared" ref="O185:AB185" si="155">SUM(O186:O189)</f>
        <v>800000</v>
      </c>
      <c r="P185" s="9">
        <f t="shared" si="155"/>
        <v>0</v>
      </c>
      <c r="Q185" s="9">
        <f>SUM(Q186:Q189)</f>
        <v>800000</v>
      </c>
      <c r="R185" s="9">
        <f t="shared" si="155"/>
        <v>754468</v>
      </c>
      <c r="S185" s="9">
        <f t="shared" si="155"/>
        <v>14644.1</v>
      </c>
      <c r="T185" s="9">
        <f>SUM(T186:T189)</f>
        <v>769112.1</v>
      </c>
      <c r="U185" s="9">
        <f t="shared" si="155"/>
        <v>800000</v>
      </c>
      <c r="V185" s="9">
        <f t="shared" si="155"/>
        <v>0</v>
      </c>
      <c r="W185" s="9">
        <f>SUM(W186:W189)</f>
        <v>800000</v>
      </c>
      <c r="X185" s="9">
        <f t="shared" si="155"/>
        <v>0</v>
      </c>
      <c r="Y185" s="9">
        <f t="shared" ref="Y185" si="156">SUM(Y186:Y189)</f>
        <v>796529.8</v>
      </c>
      <c r="Z185" s="9">
        <f>SUM(Z186:Z189)</f>
        <v>796529.8</v>
      </c>
      <c r="AA185" s="9">
        <f t="shared" si="155"/>
        <v>0</v>
      </c>
      <c r="AB185" s="9">
        <f t="shared" si="155"/>
        <v>0</v>
      </c>
      <c r="AC185" s="28"/>
      <c r="AD185" s="28"/>
      <c r="AE185" s="15"/>
      <c r="AF185" s="15"/>
    </row>
    <row r="186" spans="2:33" s="1" customFormat="1" ht="15.75" x14ac:dyDescent="0.25">
      <c r="B186" s="93"/>
      <c r="C186" s="96"/>
      <c r="D186" s="96"/>
      <c r="E186" s="96"/>
      <c r="F186" s="96"/>
      <c r="G186" s="96"/>
      <c r="H186" s="96"/>
      <c r="I186" s="124"/>
      <c r="J186" s="124"/>
      <c r="K186" s="96"/>
      <c r="L186" s="85"/>
      <c r="M186" s="87"/>
      <c r="N186" s="11" t="s">
        <v>38</v>
      </c>
      <c r="O186" s="9">
        <f>400000+400000</f>
        <v>800000</v>
      </c>
      <c r="P186" s="9">
        <v>0</v>
      </c>
      <c r="Q186" s="9">
        <f>O186+P186</f>
        <v>800000</v>
      </c>
      <c r="R186" s="9">
        <f>200000+400000+154468</f>
        <v>754468</v>
      </c>
      <c r="S186" s="9">
        <v>14644.1</v>
      </c>
      <c r="T186" s="9">
        <f>R186+S186</f>
        <v>769112.1</v>
      </c>
      <c r="U186" s="9">
        <f>800000</f>
        <v>800000</v>
      </c>
      <c r="V186" s="9"/>
      <c r="W186" s="9">
        <f>U186+V186</f>
        <v>800000</v>
      </c>
      <c r="X186" s="9">
        <v>0</v>
      </c>
      <c r="Y186" s="9">
        <v>796529.8</v>
      </c>
      <c r="Z186" s="9">
        <f>X186+Y186</f>
        <v>796529.8</v>
      </c>
      <c r="AA186" s="9">
        <v>0</v>
      </c>
      <c r="AB186" s="9">
        <v>0</v>
      </c>
      <c r="AC186" s="28"/>
      <c r="AD186" s="28"/>
      <c r="AE186" s="15"/>
      <c r="AF186" s="15"/>
    </row>
    <row r="187" spans="2:33" s="1" customFormat="1" ht="15.75" x14ac:dyDescent="0.25">
      <c r="B187" s="93"/>
      <c r="C187" s="96"/>
      <c r="D187" s="96"/>
      <c r="E187" s="96"/>
      <c r="F187" s="96"/>
      <c r="G187" s="96"/>
      <c r="H187" s="96"/>
      <c r="I187" s="124"/>
      <c r="J187" s="124"/>
      <c r="K187" s="96"/>
      <c r="L187" s="85"/>
      <c r="M187" s="87"/>
      <c r="N187" s="11" t="s">
        <v>42</v>
      </c>
      <c r="O187" s="9">
        <v>0</v>
      </c>
      <c r="P187" s="9">
        <v>0</v>
      </c>
      <c r="Q187" s="9">
        <f t="shared" ref="Q187:Q189" si="157">O187+P187</f>
        <v>0</v>
      </c>
      <c r="R187" s="9">
        <v>0</v>
      </c>
      <c r="S187" s="9"/>
      <c r="T187" s="9">
        <f t="shared" ref="T187:T189" si="158">R187+S187</f>
        <v>0</v>
      </c>
      <c r="U187" s="9">
        <v>0</v>
      </c>
      <c r="V187" s="9"/>
      <c r="W187" s="9">
        <f t="shared" ref="W187:W189" si="159">U187+V187</f>
        <v>0</v>
      </c>
      <c r="X187" s="9">
        <v>0</v>
      </c>
      <c r="Y187" s="9"/>
      <c r="Z187" s="9">
        <f t="shared" ref="Z187:Z189" si="160">X187+Y187</f>
        <v>0</v>
      </c>
      <c r="AA187" s="9">
        <v>0</v>
      </c>
      <c r="AB187" s="9">
        <v>0</v>
      </c>
      <c r="AC187" s="28"/>
      <c r="AD187" s="28"/>
      <c r="AE187" s="15"/>
      <c r="AF187" s="15"/>
    </row>
    <row r="188" spans="2:33" s="1" customFormat="1" ht="15.75" x14ac:dyDescent="0.25">
      <c r="B188" s="93"/>
      <c r="C188" s="96"/>
      <c r="D188" s="96"/>
      <c r="E188" s="96"/>
      <c r="F188" s="96"/>
      <c r="G188" s="96"/>
      <c r="H188" s="96"/>
      <c r="I188" s="124"/>
      <c r="J188" s="124"/>
      <c r="K188" s="96"/>
      <c r="L188" s="85"/>
      <c r="M188" s="87"/>
      <c r="N188" s="11" t="s">
        <v>40</v>
      </c>
      <c r="O188" s="9">
        <v>0</v>
      </c>
      <c r="P188" s="9">
        <v>0</v>
      </c>
      <c r="Q188" s="9">
        <f t="shared" si="157"/>
        <v>0</v>
      </c>
      <c r="R188" s="9">
        <v>0</v>
      </c>
      <c r="S188" s="9"/>
      <c r="T188" s="9">
        <f t="shared" si="158"/>
        <v>0</v>
      </c>
      <c r="U188" s="9">
        <v>0</v>
      </c>
      <c r="V188" s="9"/>
      <c r="W188" s="9">
        <f t="shared" si="159"/>
        <v>0</v>
      </c>
      <c r="X188" s="9">
        <v>0</v>
      </c>
      <c r="Y188" s="9"/>
      <c r="Z188" s="9">
        <f t="shared" si="160"/>
        <v>0</v>
      </c>
      <c r="AA188" s="9">
        <v>0</v>
      </c>
      <c r="AB188" s="9">
        <v>0</v>
      </c>
      <c r="AC188" s="28"/>
      <c r="AD188" s="28"/>
      <c r="AE188" s="15"/>
      <c r="AF188" s="15"/>
    </row>
    <row r="189" spans="2:33" s="1" customFormat="1" ht="24.75" customHeight="1" x14ac:dyDescent="0.25">
      <c r="B189" s="93"/>
      <c r="C189" s="96"/>
      <c r="D189" s="96"/>
      <c r="E189" s="96"/>
      <c r="F189" s="96"/>
      <c r="G189" s="96"/>
      <c r="H189" s="96"/>
      <c r="I189" s="124"/>
      <c r="J189" s="124"/>
      <c r="K189" s="96"/>
      <c r="L189" s="86"/>
      <c r="M189" s="87"/>
      <c r="N189" s="11" t="s">
        <v>41</v>
      </c>
      <c r="O189" s="9">
        <v>0</v>
      </c>
      <c r="P189" s="9">
        <v>0</v>
      </c>
      <c r="Q189" s="9">
        <f t="shared" si="157"/>
        <v>0</v>
      </c>
      <c r="R189" s="9">
        <v>0</v>
      </c>
      <c r="S189" s="9"/>
      <c r="T189" s="9">
        <f t="shared" si="158"/>
        <v>0</v>
      </c>
      <c r="U189" s="9">
        <v>0</v>
      </c>
      <c r="V189" s="9"/>
      <c r="W189" s="9">
        <f t="shared" si="159"/>
        <v>0</v>
      </c>
      <c r="X189" s="9">
        <v>0</v>
      </c>
      <c r="Y189" s="9"/>
      <c r="Z189" s="9">
        <f t="shared" si="160"/>
        <v>0</v>
      </c>
      <c r="AA189" s="9">
        <v>0</v>
      </c>
      <c r="AB189" s="9">
        <v>0</v>
      </c>
      <c r="AC189" s="15" t="s">
        <v>73</v>
      </c>
      <c r="AD189" s="28"/>
      <c r="AF189" s="15"/>
    </row>
    <row r="190" spans="2:33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7"/>
      <c r="P190" s="15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4"/>
      <c r="AF190" s="14"/>
    </row>
    <row r="191" spans="2:33" ht="15.75" x14ac:dyDescent="0.25"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8"/>
      <c r="Q191" s="51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</row>
    <row r="192" spans="2:33" ht="15.75" x14ac:dyDescent="0.25">
      <c r="B192" s="122" t="s">
        <v>23</v>
      </c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52"/>
      <c r="Q192" s="52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6"/>
      <c r="AF192" s="14"/>
    </row>
    <row r="193" spans="2:30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</sheetData>
  <autoFilter ref="B13:AE189"/>
  <mergeCells count="371">
    <mergeCell ref="B191:O191"/>
    <mergeCell ref="B192:O192"/>
    <mergeCell ref="H185:H189"/>
    <mergeCell ref="I185:I189"/>
    <mergeCell ref="J185:J189"/>
    <mergeCell ref="K185:K189"/>
    <mergeCell ref="L185:L189"/>
    <mergeCell ref="M185:M189"/>
    <mergeCell ref="B175:L179"/>
    <mergeCell ref="M175:M179"/>
    <mergeCell ref="B180:L184"/>
    <mergeCell ref="M180:M184"/>
    <mergeCell ref="B185:B189"/>
    <mergeCell ref="C185:C189"/>
    <mergeCell ref="D185:D189"/>
    <mergeCell ref="E185:E189"/>
    <mergeCell ref="F185:F189"/>
    <mergeCell ref="G185:G189"/>
    <mergeCell ref="H170:H174"/>
    <mergeCell ref="I170:I174"/>
    <mergeCell ref="J170:J174"/>
    <mergeCell ref="K170:K174"/>
    <mergeCell ref="L170:L174"/>
    <mergeCell ref="M170:M174"/>
    <mergeCell ref="B170:B174"/>
    <mergeCell ref="C170:C174"/>
    <mergeCell ref="D170:D174"/>
    <mergeCell ref="E170:E174"/>
    <mergeCell ref="F170:F174"/>
    <mergeCell ref="G170:G174"/>
    <mergeCell ref="H165:H169"/>
    <mergeCell ref="I165:I169"/>
    <mergeCell ref="J165:J169"/>
    <mergeCell ref="K165:K169"/>
    <mergeCell ref="L165:L169"/>
    <mergeCell ref="M165:M169"/>
    <mergeCell ref="B165:B169"/>
    <mergeCell ref="C165:C169"/>
    <mergeCell ref="D165:D169"/>
    <mergeCell ref="E165:E169"/>
    <mergeCell ref="F165:F169"/>
    <mergeCell ref="G165:G169"/>
    <mergeCell ref="J155:J159"/>
    <mergeCell ref="K155:K159"/>
    <mergeCell ref="L155:L159"/>
    <mergeCell ref="M155:M159"/>
    <mergeCell ref="B160:L164"/>
    <mergeCell ref="M160:M164"/>
    <mergeCell ref="B150:L154"/>
    <mergeCell ref="M150:M154"/>
    <mergeCell ref="B155:B159"/>
    <mergeCell ref="C155:C159"/>
    <mergeCell ref="D155:D159"/>
    <mergeCell ref="E155:E159"/>
    <mergeCell ref="F155:F159"/>
    <mergeCell ref="G155:G159"/>
    <mergeCell ref="H155:H159"/>
    <mergeCell ref="I155:I159"/>
    <mergeCell ref="H145:H149"/>
    <mergeCell ref="I145:I149"/>
    <mergeCell ref="J145:J149"/>
    <mergeCell ref="K145:K149"/>
    <mergeCell ref="L145:L149"/>
    <mergeCell ref="M145:M149"/>
    <mergeCell ref="B145:B149"/>
    <mergeCell ref="C145:C149"/>
    <mergeCell ref="D145:D149"/>
    <mergeCell ref="E145:E149"/>
    <mergeCell ref="F145:F149"/>
    <mergeCell ref="G145:G149"/>
    <mergeCell ref="H140:H144"/>
    <mergeCell ref="I140:I144"/>
    <mergeCell ref="J140:J144"/>
    <mergeCell ref="K140:K144"/>
    <mergeCell ref="L140:L144"/>
    <mergeCell ref="M140:M144"/>
    <mergeCell ref="B140:B144"/>
    <mergeCell ref="C140:C144"/>
    <mergeCell ref="D140:D144"/>
    <mergeCell ref="E140:E144"/>
    <mergeCell ref="F140:F144"/>
    <mergeCell ref="G140:G144"/>
    <mergeCell ref="H135:H139"/>
    <mergeCell ref="I135:I139"/>
    <mergeCell ref="J135:J139"/>
    <mergeCell ref="K135:K139"/>
    <mergeCell ref="L135:L139"/>
    <mergeCell ref="M135:M139"/>
    <mergeCell ref="B135:B139"/>
    <mergeCell ref="C135:C139"/>
    <mergeCell ref="D135:D139"/>
    <mergeCell ref="E135:E139"/>
    <mergeCell ref="F135:F139"/>
    <mergeCell ref="G135:G139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125:H129"/>
    <mergeCell ref="I125:I129"/>
    <mergeCell ref="J125:J129"/>
    <mergeCell ref="K125:K129"/>
    <mergeCell ref="L125:L129"/>
    <mergeCell ref="M125:M129"/>
    <mergeCell ref="B125:B129"/>
    <mergeCell ref="C125:C129"/>
    <mergeCell ref="D125:D129"/>
    <mergeCell ref="E125:E129"/>
    <mergeCell ref="F125:F129"/>
    <mergeCell ref="G125:G129"/>
    <mergeCell ref="H120:H124"/>
    <mergeCell ref="I120:I124"/>
    <mergeCell ref="J120:J124"/>
    <mergeCell ref="K120:K124"/>
    <mergeCell ref="L120:L124"/>
    <mergeCell ref="M120:M124"/>
    <mergeCell ref="B120:B124"/>
    <mergeCell ref="C120:C124"/>
    <mergeCell ref="D120:D124"/>
    <mergeCell ref="E120:E124"/>
    <mergeCell ref="F120:F124"/>
    <mergeCell ref="G120:G124"/>
    <mergeCell ref="H115:H119"/>
    <mergeCell ref="I115:I119"/>
    <mergeCell ref="J115:J119"/>
    <mergeCell ref="K115:K119"/>
    <mergeCell ref="L115:L119"/>
    <mergeCell ref="M115:M119"/>
    <mergeCell ref="B115:B119"/>
    <mergeCell ref="C115:C119"/>
    <mergeCell ref="D115:D119"/>
    <mergeCell ref="E115:E119"/>
    <mergeCell ref="F115:F119"/>
    <mergeCell ref="G115:G119"/>
    <mergeCell ref="H110:H114"/>
    <mergeCell ref="I110:I114"/>
    <mergeCell ref="J110:J114"/>
    <mergeCell ref="K110:K114"/>
    <mergeCell ref="L110:L114"/>
    <mergeCell ref="M110:M114"/>
    <mergeCell ref="B110:B114"/>
    <mergeCell ref="C110:C114"/>
    <mergeCell ref="D110:D114"/>
    <mergeCell ref="E110:E114"/>
    <mergeCell ref="F110:F114"/>
    <mergeCell ref="G110:G114"/>
    <mergeCell ref="H105:H109"/>
    <mergeCell ref="I105:I109"/>
    <mergeCell ref="J105:J109"/>
    <mergeCell ref="K105:K109"/>
    <mergeCell ref="L105:L109"/>
    <mergeCell ref="M105:M109"/>
    <mergeCell ref="B105:B109"/>
    <mergeCell ref="C105:C109"/>
    <mergeCell ref="D105:D109"/>
    <mergeCell ref="E105:E109"/>
    <mergeCell ref="F105:F109"/>
    <mergeCell ref="G105:G109"/>
    <mergeCell ref="H100:H104"/>
    <mergeCell ref="I100:I104"/>
    <mergeCell ref="J100:J104"/>
    <mergeCell ref="K100:K104"/>
    <mergeCell ref="L100:L104"/>
    <mergeCell ref="M100:M104"/>
    <mergeCell ref="B100:B104"/>
    <mergeCell ref="C100:C104"/>
    <mergeCell ref="D100:D104"/>
    <mergeCell ref="E100:E104"/>
    <mergeCell ref="F100:F104"/>
    <mergeCell ref="G100:G104"/>
    <mergeCell ref="H95:H99"/>
    <mergeCell ref="I95:I99"/>
    <mergeCell ref="J95:J99"/>
    <mergeCell ref="K95:K99"/>
    <mergeCell ref="L95:L99"/>
    <mergeCell ref="M95:M99"/>
    <mergeCell ref="B95:B99"/>
    <mergeCell ref="C95:C99"/>
    <mergeCell ref="D95:D99"/>
    <mergeCell ref="E95:E99"/>
    <mergeCell ref="F95:F99"/>
    <mergeCell ref="G95:G99"/>
    <mergeCell ref="H90:H94"/>
    <mergeCell ref="I90:I94"/>
    <mergeCell ref="J90:J94"/>
    <mergeCell ref="K90:K94"/>
    <mergeCell ref="L90:L94"/>
    <mergeCell ref="M90:M94"/>
    <mergeCell ref="B90:B94"/>
    <mergeCell ref="C90:C94"/>
    <mergeCell ref="D90:D94"/>
    <mergeCell ref="E90:E94"/>
    <mergeCell ref="F90:F94"/>
    <mergeCell ref="G90:G94"/>
    <mergeCell ref="H85:H89"/>
    <mergeCell ref="I85:I89"/>
    <mergeCell ref="J85:J89"/>
    <mergeCell ref="K85:K89"/>
    <mergeCell ref="L85:L89"/>
    <mergeCell ref="M85:M89"/>
    <mergeCell ref="B85:B89"/>
    <mergeCell ref="C85:C89"/>
    <mergeCell ref="D85:D89"/>
    <mergeCell ref="E85:E89"/>
    <mergeCell ref="F85:F89"/>
    <mergeCell ref="G85:G89"/>
    <mergeCell ref="H80:H84"/>
    <mergeCell ref="I80:I84"/>
    <mergeCell ref="J80:J84"/>
    <mergeCell ref="K80:K84"/>
    <mergeCell ref="L80:L84"/>
    <mergeCell ref="M80:M84"/>
    <mergeCell ref="B80:B84"/>
    <mergeCell ref="C80:C84"/>
    <mergeCell ref="D80:D84"/>
    <mergeCell ref="E80:E84"/>
    <mergeCell ref="F80:F84"/>
    <mergeCell ref="G80:G84"/>
    <mergeCell ref="H75:H79"/>
    <mergeCell ref="I75:I79"/>
    <mergeCell ref="J75:J79"/>
    <mergeCell ref="K75:K79"/>
    <mergeCell ref="L75:L79"/>
    <mergeCell ref="M75:M79"/>
    <mergeCell ref="B75:B79"/>
    <mergeCell ref="C75:C79"/>
    <mergeCell ref="D75:D79"/>
    <mergeCell ref="E75:E79"/>
    <mergeCell ref="F75:F79"/>
    <mergeCell ref="G75:G79"/>
    <mergeCell ref="H70:H74"/>
    <mergeCell ref="I70:I74"/>
    <mergeCell ref="J70:J74"/>
    <mergeCell ref="K70:K74"/>
    <mergeCell ref="L70:L74"/>
    <mergeCell ref="M70:M74"/>
    <mergeCell ref="B70:B74"/>
    <mergeCell ref="C70:C74"/>
    <mergeCell ref="D70:D74"/>
    <mergeCell ref="E70:E74"/>
    <mergeCell ref="F70:F74"/>
    <mergeCell ref="G70:G74"/>
    <mergeCell ref="H65:H69"/>
    <mergeCell ref="I65:I69"/>
    <mergeCell ref="J65:J69"/>
    <mergeCell ref="K65:K69"/>
    <mergeCell ref="L65:L69"/>
    <mergeCell ref="M65:M69"/>
    <mergeCell ref="B65:B69"/>
    <mergeCell ref="C65:C69"/>
    <mergeCell ref="D65:D69"/>
    <mergeCell ref="E65:E69"/>
    <mergeCell ref="F65:F69"/>
    <mergeCell ref="G65:G69"/>
    <mergeCell ref="H60:H64"/>
    <mergeCell ref="I60:I64"/>
    <mergeCell ref="J60:J64"/>
    <mergeCell ref="K60:K64"/>
    <mergeCell ref="L60:L64"/>
    <mergeCell ref="M60:M64"/>
    <mergeCell ref="B60:B64"/>
    <mergeCell ref="C60:C64"/>
    <mergeCell ref="D60:D64"/>
    <mergeCell ref="E60:E64"/>
    <mergeCell ref="F60:F64"/>
    <mergeCell ref="G60:G64"/>
    <mergeCell ref="H50:H54"/>
    <mergeCell ref="I50:I54"/>
    <mergeCell ref="J50:J54"/>
    <mergeCell ref="K50:K54"/>
    <mergeCell ref="L55:L59"/>
    <mergeCell ref="L50:L54"/>
    <mergeCell ref="M50:M54"/>
    <mergeCell ref="B50:B54"/>
    <mergeCell ref="C50:C54"/>
    <mergeCell ref="D50:D54"/>
    <mergeCell ref="E50:E54"/>
    <mergeCell ref="F50:F54"/>
    <mergeCell ref="G50:G54"/>
    <mergeCell ref="M55:M59"/>
    <mergeCell ref="B55:B59"/>
    <mergeCell ref="C55:C59"/>
    <mergeCell ref="D55:D59"/>
    <mergeCell ref="E55:E59"/>
    <mergeCell ref="F55:F59"/>
    <mergeCell ref="G55:G59"/>
    <mergeCell ref="H55:H59"/>
    <mergeCell ref="I55:I59"/>
    <mergeCell ref="J55:J59"/>
    <mergeCell ref="K55:K59"/>
    <mergeCell ref="L45:L49"/>
    <mergeCell ref="M45:M49"/>
    <mergeCell ref="B45:B49"/>
    <mergeCell ref="C45:C49"/>
    <mergeCell ref="D45:D49"/>
    <mergeCell ref="E45:E49"/>
    <mergeCell ref="F45:F49"/>
    <mergeCell ref="G45:G49"/>
    <mergeCell ref="H45:H49"/>
    <mergeCell ref="I45:I49"/>
    <mergeCell ref="J45:J49"/>
    <mergeCell ref="K45:K49"/>
    <mergeCell ref="J40:J44"/>
    <mergeCell ref="K40:K44"/>
    <mergeCell ref="H30:H34"/>
    <mergeCell ref="I30:I34"/>
    <mergeCell ref="J30:J34"/>
    <mergeCell ref="K30:K34"/>
    <mergeCell ref="L30:L34"/>
    <mergeCell ref="M30:M34"/>
    <mergeCell ref="B35:L39"/>
    <mergeCell ref="M35:M39"/>
    <mergeCell ref="B40:B44"/>
    <mergeCell ref="C40:C44"/>
    <mergeCell ref="D40:D44"/>
    <mergeCell ref="E40:E44"/>
    <mergeCell ref="F40:F44"/>
    <mergeCell ref="G40:G44"/>
    <mergeCell ref="H40:H44"/>
    <mergeCell ref="I40:I44"/>
    <mergeCell ref="L40:L44"/>
    <mergeCell ref="M40:M44"/>
    <mergeCell ref="B30:B34"/>
    <mergeCell ref="C30:C34"/>
    <mergeCell ref="D30:D34"/>
    <mergeCell ref="E30:E34"/>
    <mergeCell ref="F30:F34"/>
    <mergeCell ref="G30:G34"/>
    <mergeCell ref="H25:H29"/>
    <mergeCell ref="I25:I29"/>
    <mergeCell ref="J25:J29"/>
    <mergeCell ref="K25:K29"/>
    <mergeCell ref="L25:L29"/>
    <mergeCell ref="M25:M29"/>
    <mergeCell ref="B25:B29"/>
    <mergeCell ref="C25:C29"/>
    <mergeCell ref="D25:D29"/>
    <mergeCell ref="E25:E29"/>
    <mergeCell ref="F25:F29"/>
    <mergeCell ref="G25:G29"/>
    <mergeCell ref="B15:L19"/>
    <mergeCell ref="M15:M19"/>
    <mergeCell ref="B20:L24"/>
    <mergeCell ref="M20:M24"/>
    <mergeCell ref="G12:G13"/>
    <mergeCell ref="H12:H13"/>
    <mergeCell ref="I12:I13"/>
    <mergeCell ref="J12:J13"/>
    <mergeCell ref="K12:K13"/>
    <mergeCell ref="L12:L13"/>
    <mergeCell ref="R6:AB6"/>
    <mergeCell ref="R7:AB7"/>
    <mergeCell ref="R8:AB8"/>
    <mergeCell ref="N9:O9"/>
    <mergeCell ref="B10:AB10"/>
    <mergeCell ref="B12:B13"/>
    <mergeCell ref="C12:C13"/>
    <mergeCell ref="D12:D13"/>
    <mergeCell ref="E12:E13"/>
    <mergeCell ref="F12:F13"/>
    <mergeCell ref="M12:M13"/>
    <mergeCell ref="N12:N13"/>
    <mergeCell ref="O12:AB12"/>
  </mergeCells>
  <pageMargins left="3.937007874015748E-2" right="3.937007874015748E-2" top="1.1811023622047245" bottom="0" header="0.78740157480314965" footer="0.31496062992125984"/>
  <pageSetup paperSize="9" scale="36" fitToHeight="0" orientation="landscape" r:id="rId1"/>
  <headerFooter differentFirst="1">
    <oddHeader>&amp;C&amp;P</oddHeader>
  </headerFooter>
  <rowBreaks count="2" manualBreakCount="2">
    <brk id="59" max="28" man="1"/>
    <brk id="134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view="pageBreakPreview" topLeftCell="A136" zoomScale="80" zoomScaleSheetLayoutView="80" workbookViewId="0">
      <selection activeCell="A150" sqref="A1:I150"/>
    </sheetView>
  </sheetViews>
  <sheetFormatPr defaultRowHeight="15" x14ac:dyDescent="0.25"/>
  <cols>
    <col min="1" max="1" width="51.85546875" style="1" customWidth="1"/>
    <col min="2" max="2" width="15" style="1" customWidth="1"/>
    <col min="3" max="3" width="18.42578125" style="1" customWidth="1"/>
    <col min="4" max="4" width="17.7109375" style="37" customWidth="1"/>
    <col min="5" max="5" width="20.5703125" style="20" customWidth="1"/>
    <col min="6" max="6" width="20.5703125" style="37" customWidth="1"/>
    <col min="7" max="7" width="17.7109375" style="20" customWidth="1"/>
    <col min="8" max="8" width="15.5703125" style="37" customWidth="1"/>
    <col min="9" max="9" width="43.7109375" style="5" customWidth="1"/>
    <col min="10" max="10" width="29.7109375" style="5" customWidth="1"/>
    <col min="11" max="11" width="12.5703125" style="5" customWidth="1"/>
    <col min="12" max="12" width="13.5703125" style="5" customWidth="1"/>
    <col min="13" max="16384" width="9.140625" style="5"/>
  </cols>
  <sheetData>
    <row r="1" spans="1:12" ht="15.75" x14ac:dyDescent="0.25">
      <c r="D1" s="1"/>
      <c r="E1" s="1"/>
      <c r="F1" s="1"/>
      <c r="G1" s="1"/>
      <c r="H1" s="1"/>
      <c r="I1" s="29"/>
    </row>
    <row r="2" spans="1:12" ht="15.75" x14ac:dyDescent="0.25">
      <c r="A2" s="2"/>
      <c r="B2" s="60"/>
      <c r="C2" s="60"/>
      <c r="D2" s="60"/>
      <c r="E2" s="47"/>
      <c r="F2" s="47"/>
      <c r="G2" s="47"/>
      <c r="H2" s="47"/>
      <c r="I2" s="30" t="s">
        <v>84</v>
      </c>
    </row>
    <row r="3" spans="1:12" ht="64.5" customHeight="1" x14ac:dyDescent="0.25">
      <c r="A3" s="61" t="s">
        <v>107</v>
      </c>
      <c r="B3" s="61"/>
      <c r="C3" s="61"/>
      <c r="D3" s="61"/>
      <c r="E3" s="61"/>
      <c r="F3" s="61"/>
      <c r="G3" s="61"/>
      <c r="H3" s="61"/>
      <c r="I3" s="61"/>
    </row>
    <row r="4" spans="1:12" ht="18.75" x14ac:dyDescent="0.25">
      <c r="A4" s="48"/>
      <c r="B4" s="4"/>
      <c r="C4" s="4"/>
      <c r="D4" s="4"/>
      <c r="E4" s="4"/>
      <c r="F4" s="4"/>
      <c r="G4" s="4"/>
      <c r="H4" s="4"/>
    </row>
    <row r="5" spans="1:12" ht="25.5" customHeight="1" x14ac:dyDescent="0.25">
      <c r="A5" s="136" t="s">
        <v>109</v>
      </c>
      <c r="B5" s="65" t="s">
        <v>4</v>
      </c>
      <c r="C5" s="133" t="s">
        <v>85</v>
      </c>
      <c r="D5" s="134"/>
      <c r="E5" s="134"/>
      <c r="F5" s="134"/>
      <c r="G5" s="134"/>
      <c r="H5" s="135"/>
      <c r="I5" s="62" t="s">
        <v>86</v>
      </c>
    </row>
    <row r="6" spans="1:12" ht="25.5" customHeight="1" x14ac:dyDescent="0.25">
      <c r="A6" s="137"/>
      <c r="B6" s="65"/>
      <c r="C6" s="133" t="s">
        <v>16</v>
      </c>
      <c r="D6" s="135"/>
      <c r="E6" s="133" t="s">
        <v>124</v>
      </c>
      <c r="F6" s="135"/>
      <c r="G6" s="133" t="s">
        <v>32</v>
      </c>
      <c r="H6" s="135"/>
      <c r="I6" s="62"/>
    </row>
    <row r="7" spans="1:12" ht="51" customHeight="1" x14ac:dyDescent="0.25">
      <c r="A7" s="138"/>
      <c r="B7" s="67"/>
      <c r="C7" s="49" t="s">
        <v>105</v>
      </c>
      <c r="D7" s="49" t="s">
        <v>106</v>
      </c>
      <c r="E7" s="49" t="s">
        <v>105</v>
      </c>
      <c r="F7" s="49" t="s">
        <v>106</v>
      </c>
      <c r="G7" s="49" t="s">
        <v>105</v>
      </c>
      <c r="H7" s="49" t="s">
        <v>106</v>
      </c>
      <c r="I7" s="62"/>
    </row>
    <row r="8" spans="1:12" ht="15.75" x14ac:dyDescent="0.25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</row>
    <row r="9" spans="1:12" ht="18.75" customHeight="1" x14ac:dyDescent="0.25">
      <c r="A9" s="132" t="s">
        <v>141</v>
      </c>
      <c r="B9" s="10" t="s">
        <v>5</v>
      </c>
      <c r="C9" s="8">
        <f>SUM(C10:C13)</f>
        <v>2092058.3</v>
      </c>
      <c r="D9" s="8">
        <f t="shared" ref="D9:H9" si="0">SUM(D10:D13)</f>
        <v>1405214.3</v>
      </c>
      <c r="E9" s="8">
        <f t="shared" si="0"/>
        <v>849990.5</v>
      </c>
      <c r="F9" s="8">
        <f t="shared" si="0"/>
        <v>2016440.6</v>
      </c>
      <c r="G9" s="8">
        <f t="shared" si="0"/>
        <v>920000</v>
      </c>
      <c r="H9" s="8">
        <f t="shared" si="0"/>
        <v>1617467.1</v>
      </c>
      <c r="I9" s="65" t="s">
        <v>7</v>
      </c>
      <c r="J9" s="23"/>
      <c r="K9" s="23"/>
      <c r="L9" s="23"/>
    </row>
    <row r="10" spans="1:12" ht="18.75" customHeight="1" x14ac:dyDescent="0.25">
      <c r="A10" s="132"/>
      <c r="B10" s="10" t="s">
        <v>38</v>
      </c>
      <c r="C10" s="8">
        <v>2092058.3</v>
      </c>
      <c r="D10" s="8">
        <f>'[1]Приложение 11'!T16</f>
        <v>1405214.3</v>
      </c>
      <c r="E10" s="8">
        <f>'[1]Приложение 11'!U16</f>
        <v>849990.5</v>
      </c>
      <c r="F10" s="8">
        <f>'[1]Приложение 11'!W16</f>
        <v>2016440.6</v>
      </c>
      <c r="G10" s="8">
        <f>'[1]Приложение 11'!X16</f>
        <v>920000</v>
      </c>
      <c r="H10" s="8">
        <f>'[1]Приложение 11'!Z16</f>
        <v>1617467.1</v>
      </c>
      <c r="I10" s="65"/>
      <c r="J10" s="23"/>
      <c r="K10" s="23"/>
    </row>
    <row r="11" spans="1:12" ht="18.75" customHeight="1" x14ac:dyDescent="0.25">
      <c r="A11" s="132"/>
      <c r="B11" s="10" t="s">
        <v>42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65"/>
    </row>
    <row r="12" spans="1:12" ht="18.75" customHeight="1" x14ac:dyDescent="0.25">
      <c r="A12" s="132"/>
      <c r="B12" s="10" t="s">
        <v>40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65"/>
    </row>
    <row r="13" spans="1:12" ht="18.75" customHeight="1" x14ac:dyDescent="0.25">
      <c r="A13" s="132"/>
      <c r="B13" s="10" t="s">
        <v>41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65"/>
    </row>
    <row r="14" spans="1:12" ht="21" customHeight="1" x14ac:dyDescent="0.25">
      <c r="A14" s="132" t="s">
        <v>62</v>
      </c>
      <c r="B14" s="10" t="s">
        <v>5</v>
      </c>
      <c r="C14" s="8">
        <f>SUM(C15:C18)</f>
        <v>1887058.3</v>
      </c>
      <c r="D14" s="8">
        <f t="shared" ref="D14:H14" si="1">SUM(D15:D18)</f>
        <v>1305214.3</v>
      </c>
      <c r="E14" s="8">
        <f t="shared" si="1"/>
        <v>849990.5</v>
      </c>
      <c r="F14" s="8">
        <f t="shared" si="1"/>
        <v>2016440.6</v>
      </c>
      <c r="G14" s="8">
        <f t="shared" si="1"/>
        <v>920000</v>
      </c>
      <c r="H14" s="8">
        <f t="shared" si="1"/>
        <v>1617467.1</v>
      </c>
      <c r="I14" s="65" t="s">
        <v>7</v>
      </c>
    </row>
    <row r="15" spans="1:12" ht="21" customHeight="1" x14ac:dyDescent="0.25">
      <c r="A15" s="132"/>
      <c r="B15" s="10" t="s">
        <v>38</v>
      </c>
      <c r="C15" s="8">
        <f>'[1]Приложение 11'!R36</f>
        <v>1887058.3</v>
      </c>
      <c r="D15" s="8">
        <f>'[1]Приложение 11'!T36</f>
        <v>1305214.3</v>
      </c>
      <c r="E15" s="8">
        <f>'[1]Приложение 11'!U36</f>
        <v>849990.5</v>
      </c>
      <c r="F15" s="8">
        <v>2016440.6</v>
      </c>
      <c r="G15" s="8">
        <f>'[1]Приложение 11'!X36</f>
        <v>920000</v>
      </c>
      <c r="H15" s="8">
        <f>H10</f>
        <v>1617467.1</v>
      </c>
      <c r="I15" s="65"/>
      <c r="J15" s="23"/>
    </row>
    <row r="16" spans="1:12" ht="21" customHeight="1" x14ac:dyDescent="0.25">
      <c r="A16" s="132"/>
      <c r="B16" s="10" t="s">
        <v>42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65"/>
    </row>
    <row r="17" spans="1:10" ht="21" customHeight="1" x14ac:dyDescent="0.25">
      <c r="A17" s="132"/>
      <c r="B17" s="10" t="s">
        <v>40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65"/>
    </row>
    <row r="18" spans="1:10" ht="21" customHeight="1" x14ac:dyDescent="0.25">
      <c r="A18" s="132"/>
      <c r="B18" s="10" t="s">
        <v>41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65"/>
    </row>
    <row r="19" spans="1:10" s="21" customFormat="1" ht="26.25" hidden="1" customHeight="1" x14ac:dyDescent="0.25">
      <c r="A19" s="93" t="s">
        <v>26</v>
      </c>
      <c r="B19" s="11" t="s">
        <v>5</v>
      </c>
      <c r="C19" s="9">
        <v>0</v>
      </c>
      <c r="D19" s="9">
        <v>0</v>
      </c>
      <c r="E19" s="9"/>
      <c r="F19" s="9"/>
      <c r="G19" s="9"/>
      <c r="H19" s="9"/>
      <c r="I19" s="65" t="s">
        <v>7</v>
      </c>
    </row>
    <row r="20" spans="1:10" s="21" customFormat="1" ht="22.5" hidden="1" customHeight="1" x14ac:dyDescent="0.25">
      <c r="A20" s="93"/>
      <c r="B20" s="11" t="s">
        <v>38</v>
      </c>
      <c r="C20" s="9">
        <v>0</v>
      </c>
      <c r="D20" s="9">
        <v>0</v>
      </c>
      <c r="E20" s="9"/>
      <c r="F20" s="9"/>
      <c r="G20" s="9"/>
      <c r="H20" s="9"/>
      <c r="I20" s="65"/>
    </row>
    <row r="21" spans="1:10" s="21" customFormat="1" ht="21" hidden="1" customHeight="1" x14ac:dyDescent="0.25">
      <c r="A21" s="93"/>
      <c r="B21" s="11" t="s">
        <v>42</v>
      </c>
      <c r="C21" s="9">
        <v>0</v>
      </c>
      <c r="D21" s="9">
        <v>0</v>
      </c>
      <c r="E21" s="9"/>
      <c r="F21" s="9"/>
      <c r="G21" s="9"/>
      <c r="H21" s="9"/>
      <c r="I21" s="65"/>
    </row>
    <row r="22" spans="1:10" s="21" customFormat="1" ht="18" hidden="1" customHeight="1" x14ac:dyDescent="0.25">
      <c r="A22" s="93"/>
      <c r="B22" s="11" t="s">
        <v>40</v>
      </c>
      <c r="C22" s="9">
        <v>0</v>
      </c>
      <c r="D22" s="9">
        <v>0</v>
      </c>
      <c r="E22" s="9"/>
      <c r="F22" s="9"/>
      <c r="G22" s="9"/>
      <c r="H22" s="9"/>
      <c r="I22" s="65"/>
    </row>
    <row r="23" spans="1:10" s="21" customFormat="1" ht="36.75" hidden="1" customHeight="1" x14ac:dyDescent="0.25">
      <c r="A23" s="93"/>
      <c r="B23" s="11" t="s">
        <v>41</v>
      </c>
      <c r="C23" s="9">
        <v>0</v>
      </c>
      <c r="D23" s="9">
        <v>0</v>
      </c>
      <c r="E23" s="9"/>
      <c r="F23" s="9"/>
      <c r="G23" s="9"/>
      <c r="H23" s="9"/>
      <c r="I23" s="65"/>
    </row>
    <row r="24" spans="1:10" s="21" customFormat="1" ht="21.75" customHeight="1" x14ac:dyDescent="0.25">
      <c r="A24" s="93" t="s">
        <v>46</v>
      </c>
      <c r="B24" s="11" t="s">
        <v>5</v>
      </c>
      <c r="C24" s="9">
        <f>C25</f>
        <v>100000</v>
      </c>
      <c r="D24" s="9">
        <v>0</v>
      </c>
      <c r="E24" s="9">
        <f>E25</f>
        <v>100000</v>
      </c>
      <c r="F24" s="9">
        <v>0</v>
      </c>
      <c r="G24" s="9">
        <v>0</v>
      </c>
      <c r="H24" s="9">
        <v>0</v>
      </c>
      <c r="I24" s="65" t="s">
        <v>134</v>
      </c>
    </row>
    <row r="25" spans="1:10" s="21" customFormat="1" ht="21.75" customHeight="1" x14ac:dyDescent="0.25">
      <c r="A25" s="93"/>
      <c r="B25" s="11" t="s">
        <v>38</v>
      </c>
      <c r="C25" s="9">
        <v>100000</v>
      </c>
      <c r="D25" s="9">
        <v>0</v>
      </c>
      <c r="E25" s="9">
        <v>100000</v>
      </c>
      <c r="F25" s="9">
        <v>0</v>
      </c>
      <c r="G25" s="9">
        <v>0</v>
      </c>
      <c r="H25" s="9">
        <v>0</v>
      </c>
      <c r="I25" s="65"/>
    </row>
    <row r="26" spans="1:10" s="21" customFormat="1" ht="21.75" customHeight="1" x14ac:dyDescent="0.25">
      <c r="A26" s="93"/>
      <c r="B26" s="11" t="s">
        <v>42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65"/>
    </row>
    <row r="27" spans="1:10" s="21" customFormat="1" ht="21.75" customHeight="1" x14ac:dyDescent="0.25">
      <c r="A27" s="93"/>
      <c r="B27" s="11" t="s">
        <v>40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65"/>
    </row>
    <row r="28" spans="1:10" s="21" customFormat="1" ht="21.75" customHeight="1" x14ac:dyDescent="0.25">
      <c r="A28" s="93"/>
      <c r="B28" s="11" t="s">
        <v>41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65"/>
    </row>
    <row r="29" spans="1:10" ht="30" customHeight="1" x14ac:dyDescent="0.25">
      <c r="A29" s="88" t="s">
        <v>137</v>
      </c>
      <c r="B29" s="11" t="s">
        <v>5</v>
      </c>
      <c r="C29" s="9">
        <f>SUM(C30:C33)</f>
        <v>709520</v>
      </c>
      <c r="D29" s="9">
        <f t="shared" ref="D29:F29" si="2">SUM(D30:D33)</f>
        <v>600520</v>
      </c>
      <c r="E29" s="9">
        <f t="shared" si="2"/>
        <v>729990.5</v>
      </c>
      <c r="F29" s="9">
        <f t="shared" si="2"/>
        <v>838990.5</v>
      </c>
      <c r="G29" s="9">
        <v>0</v>
      </c>
      <c r="H29" s="9">
        <v>0</v>
      </c>
      <c r="I29" s="65" t="s">
        <v>133</v>
      </c>
      <c r="J29" s="23"/>
    </row>
    <row r="30" spans="1:10" ht="30" customHeight="1" x14ac:dyDescent="0.25">
      <c r="A30" s="89"/>
      <c r="B30" s="11" t="s">
        <v>38</v>
      </c>
      <c r="C30" s="9">
        <v>709520</v>
      </c>
      <c r="D30" s="9">
        <v>600520</v>
      </c>
      <c r="E30" s="9">
        <v>729990.5</v>
      </c>
      <c r="F30" s="9">
        <v>838990.5</v>
      </c>
      <c r="G30" s="9">
        <v>0</v>
      </c>
      <c r="H30" s="9">
        <v>0</v>
      </c>
      <c r="I30" s="65"/>
      <c r="J30" s="23"/>
    </row>
    <row r="31" spans="1:10" ht="27" customHeight="1" x14ac:dyDescent="0.25">
      <c r="A31" s="89"/>
      <c r="B31" s="11" t="s">
        <v>42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65"/>
    </row>
    <row r="32" spans="1:10" ht="24" customHeight="1" x14ac:dyDescent="0.25">
      <c r="A32" s="89"/>
      <c r="B32" s="11" t="s">
        <v>40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65"/>
    </row>
    <row r="33" spans="1:9" ht="24" customHeight="1" x14ac:dyDescent="0.25">
      <c r="A33" s="90"/>
      <c r="B33" s="11" t="s">
        <v>41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65"/>
    </row>
    <row r="34" spans="1:9" s="1" customFormat="1" ht="18.75" customHeight="1" x14ac:dyDescent="0.25">
      <c r="A34" s="88" t="s">
        <v>11</v>
      </c>
      <c r="B34" s="11" t="s">
        <v>5</v>
      </c>
      <c r="C34" s="9">
        <f>SUM(C35:C38)</f>
        <v>63000</v>
      </c>
      <c r="D34" s="9">
        <f>SUM(D35:D38)</f>
        <v>61411</v>
      </c>
      <c r="E34" s="9">
        <f t="shared" ref="E34:H34" si="3">SUM(E35:E38)</f>
        <v>20000</v>
      </c>
      <c r="F34" s="9">
        <f t="shared" si="3"/>
        <v>20000</v>
      </c>
      <c r="G34" s="9">
        <f t="shared" si="3"/>
        <v>20000</v>
      </c>
      <c r="H34" s="9">
        <f t="shared" si="3"/>
        <v>20000</v>
      </c>
      <c r="I34" s="65" t="s">
        <v>135</v>
      </c>
    </row>
    <row r="35" spans="1:9" s="1" customFormat="1" ht="18.75" customHeight="1" x14ac:dyDescent="0.25">
      <c r="A35" s="89"/>
      <c r="B35" s="11" t="s">
        <v>38</v>
      </c>
      <c r="C35" s="9">
        <v>63000</v>
      </c>
      <c r="D35" s="9">
        <v>61411</v>
      </c>
      <c r="E35" s="9">
        <v>20000</v>
      </c>
      <c r="F35" s="9">
        <v>20000</v>
      </c>
      <c r="G35" s="9">
        <v>20000</v>
      </c>
      <c r="H35" s="9">
        <v>20000</v>
      </c>
      <c r="I35" s="65"/>
    </row>
    <row r="36" spans="1:9" s="1" customFormat="1" ht="18.75" customHeight="1" x14ac:dyDescent="0.25">
      <c r="A36" s="89"/>
      <c r="B36" s="11" t="s">
        <v>42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65"/>
    </row>
    <row r="37" spans="1:9" s="1" customFormat="1" ht="18.75" customHeight="1" x14ac:dyDescent="0.25">
      <c r="A37" s="89"/>
      <c r="B37" s="11" t="s">
        <v>40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65"/>
    </row>
    <row r="38" spans="1:9" s="1" customFormat="1" ht="19.5" customHeight="1" x14ac:dyDescent="0.25">
      <c r="A38" s="90"/>
      <c r="B38" s="11" t="s">
        <v>41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65"/>
    </row>
    <row r="39" spans="1:9" s="1" customFormat="1" ht="23.25" customHeight="1" x14ac:dyDescent="0.25">
      <c r="A39" s="88" t="s">
        <v>45</v>
      </c>
      <c r="B39" s="11" t="s">
        <v>5</v>
      </c>
      <c r="C39" s="9">
        <f>SUM(C40:C43)</f>
        <v>104000</v>
      </c>
      <c r="D39" s="9">
        <f t="shared" ref="D39" si="4">SUM(D40:D43)</f>
        <v>104000</v>
      </c>
      <c r="E39" s="9">
        <f>SUM(E40:E43)</f>
        <v>0</v>
      </c>
      <c r="F39" s="9">
        <f>SUM(F40:F43)</f>
        <v>475950</v>
      </c>
      <c r="G39" s="9">
        <f t="shared" ref="G39:H39" si="5">SUM(G40:G43)</f>
        <v>0</v>
      </c>
      <c r="H39" s="9">
        <f t="shared" si="5"/>
        <v>474923.3</v>
      </c>
      <c r="I39" s="65" t="s">
        <v>136</v>
      </c>
    </row>
    <row r="40" spans="1:9" s="1" customFormat="1" ht="23.25" customHeight="1" x14ac:dyDescent="0.25">
      <c r="A40" s="89"/>
      <c r="B40" s="11" t="s">
        <v>38</v>
      </c>
      <c r="C40" s="9">
        <v>104000</v>
      </c>
      <c r="D40" s="9">
        <v>104000</v>
      </c>
      <c r="E40" s="9">
        <v>0</v>
      </c>
      <c r="F40" s="9">
        <v>475950</v>
      </c>
      <c r="G40" s="9">
        <v>0</v>
      </c>
      <c r="H40" s="9">
        <v>474923.3</v>
      </c>
      <c r="I40" s="65"/>
    </row>
    <row r="41" spans="1:9" s="1" customFormat="1" ht="23.25" customHeight="1" x14ac:dyDescent="0.25">
      <c r="A41" s="89"/>
      <c r="B41" s="11" t="s">
        <v>42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65"/>
    </row>
    <row r="42" spans="1:9" s="1" customFormat="1" ht="20.25" customHeight="1" x14ac:dyDescent="0.25">
      <c r="A42" s="89"/>
      <c r="B42" s="11" t="s">
        <v>40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65"/>
    </row>
    <row r="43" spans="1:9" s="1" customFormat="1" ht="18" customHeight="1" x14ac:dyDescent="0.25">
      <c r="A43" s="90"/>
      <c r="B43" s="11" t="s">
        <v>41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65"/>
    </row>
    <row r="44" spans="1:9" s="1" customFormat="1" ht="18" customHeight="1" x14ac:dyDescent="0.25">
      <c r="A44" s="88" t="s">
        <v>123</v>
      </c>
      <c r="B44" s="11" t="s">
        <v>5</v>
      </c>
      <c r="C44" s="9">
        <f>SUM(C45:C48)</f>
        <v>0</v>
      </c>
      <c r="D44" s="9">
        <f t="shared" ref="D44:F44" si="6">SUM(D45:D48)</f>
        <v>1589</v>
      </c>
      <c r="E44" s="9">
        <f t="shared" si="6"/>
        <v>0</v>
      </c>
      <c r="F44" s="9">
        <f t="shared" si="6"/>
        <v>0</v>
      </c>
      <c r="G44" s="9">
        <v>0</v>
      </c>
      <c r="H44" s="9">
        <v>0</v>
      </c>
      <c r="I44" s="128" t="s">
        <v>132</v>
      </c>
    </row>
    <row r="45" spans="1:9" s="1" customFormat="1" ht="18" customHeight="1" x14ac:dyDescent="0.25">
      <c r="A45" s="89"/>
      <c r="B45" s="11" t="s">
        <v>38</v>
      </c>
      <c r="C45" s="9">
        <v>0</v>
      </c>
      <c r="D45" s="9">
        <v>1589</v>
      </c>
      <c r="E45" s="9">
        <v>0</v>
      </c>
      <c r="F45" s="9">
        <v>0</v>
      </c>
      <c r="G45" s="9">
        <v>0</v>
      </c>
      <c r="H45" s="9">
        <v>0</v>
      </c>
      <c r="I45" s="126"/>
    </row>
    <row r="46" spans="1:9" s="1" customFormat="1" ht="18" customHeight="1" x14ac:dyDescent="0.25">
      <c r="A46" s="89"/>
      <c r="B46" s="11" t="s">
        <v>42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126"/>
    </row>
    <row r="47" spans="1:9" s="1" customFormat="1" ht="18" customHeight="1" x14ac:dyDescent="0.25">
      <c r="A47" s="89"/>
      <c r="B47" s="11" t="s">
        <v>40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126"/>
    </row>
    <row r="48" spans="1:9" s="1" customFormat="1" ht="18" customHeight="1" x14ac:dyDescent="0.25">
      <c r="A48" s="90"/>
      <c r="B48" s="11" t="s">
        <v>41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127"/>
    </row>
    <row r="49" spans="1:9" s="1" customFormat="1" ht="18.75" hidden="1" customHeight="1" x14ac:dyDescent="0.25">
      <c r="A49" s="88" t="s">
        <v>46</v>
      </c>
      <c r="B49" s="11" t="s">
        <v>5</v>
      </c>
      <c r="C49" s="9">
        <f>C50</f>
        <v>100000</v>
      </c>
      <c r="D49" s="9">
        <f t="shared" ref="D49:H49" si="7">D50</f>
        <v>0</v>
      </c>
      <c r="E49" s="9">
        <f t="shared" si="7"/>
        <v>100000</v>
      </c>
      <c r="F49" s="9">
        <f t="shared" si="7"/>
        <v>0</v>
      </c>
      <c r="G49" s="9">
        <f t="shared" si="7"/>
        <v>0</v>
      </c>
      <c r="H49" s="9">
        <f t="shared" si="7"/>
        <v>0</v>
      </c>
      <c r="I49" s="65" t="s">
        <v>128</v>
      </c>
    </row>
    <row r="50" spans="1:9" s="1" customFormat="1" ht="18.75" hidden="1" customHeight="1" x14ac:dyDescent="0.25">
      <c r="A50" s="89"/>
      <c r="B50" s="11" t="s">
        <v>38</v>
      </c>
      <c r="C50" s="9">
        <v>100000</v>
      </c>
      <c r="D50" s="9">
        <v>0</v>
      </c>
      <c r="E50" s="9">
        <v>100000</v>
      </c>
      <c r="F50" s="9">
        <v>0</v>
      </c>
      <c r="G50" s="9"/>
      <c r="H50" s="9"/>
      <c r="I50" s="65"/>
    </row>
    <row r="51" spans="1:9" s="1" customFormat="1" ht="18.75" hidden="1" customHeight="1" x14ac:dyDescent="0.25">
      <c r="A51" s="89"/>
      <c r="B51" s="11" t="s">
        <v>42</v>
      </c>
      <c r="C51" s="9">
        <v>0</v>
      </c>
      <c r="D51" s="9">
        <v>0</v>
      </c>
      <c r="E51" s="9"/>
      <c r="F51" s="9"/>
      <c r="G51" s="9"/>
      <c r="H51" s="9"/>
      <c r="I51" s="65"/>
    </row>
    <row r="52" spans="1:9" s="1" customFormat="1" ht="18.75" hidden="1" customHeight="1" x14ac:dyDescent="0.25">
      <c r="A52" s="89"/>
      <c r="B52" s="11" t="s">
        <v>40</v>
      </c>
      <c r="C52" s="9">
        <v>0</v>
      </c>
      <c r="D52" s="9">
        <v>0</v>
      </c>
      <c r="E52" s="9"/>
      <c r="F52" s="9"/>
      <c r="G52" s="9"/>
      <c r="H52" s="9"/>
      <c r="I52" s="65"/>
    </row>
    <row r="53" spans="1:9" s="1" customFormat="1" ht="36" hidden="1" customHeight="1" x14ac:dyDescent="0.25">
      <c r="A53" s="90"/>
      <c r="B53" s="11" t="s">
        <v>41</v>
      </c>
      <c r="C53" s="9">
        <v>0</v>
      </c>
      <c r="D53" s="9">
        <v>0</v>
      </c>
      <c r="E53" s="9"/>
      <c r="F53" s="9"/>
      <c r="G53" s="9"/>
      <c r="H53" s="9"/>
      <c r="I53" s="65"/>
    </row>
    <row r="54" spans="1:9" s="1" customFormat="1" ht="19.5" hidden="1" customHeight="1" x14ac:dyDescent="0.25">
      <c r="A54" s="88" t="s">
        <v>97</v>
      </c>
      <c r="B54" s="11" t="s">
        <v>5</v>
      </c>
      <c r="C54" s="9">
        <v>0</v>
      </c>
      <c r="D54" s="9">
        <v>0</v>
      </c>
      <c r="E54" s="9"/>
      <c r="F54" s="9"/>
      <c r="G54" s="9"/>
      <c r="H54" s="9"/>
      <c r="I54" s="65" t="s">
        <v>87</v>
      </c>
    </row>
    <row r="55" spans="1:9" s="1" customFormat="1" ht="19.5" hidden="1" customHeight="1" x14ac:dyDescent="0.25">
      <c r="A55" s="89"/>
      <c r="B55" s="11" t="s">
        <v>38</v>
      </c>
      <c r="C55" s="9">
        <v>0</v>
      </c>
      <c r="D55" s="9">
        <v>0</v>
      </c>
      <c r="E55" s="9"/>
      <c r="F55" s="9"/>
      <c r="G55" s="9"/>
      <c r="H55" s="9"/>
      <c r="I55" s="65"/>
    </row>
    <row r="56" spans="1:9" s="1" customFormat="1" ht="19.5" hidden="1" customHeight="1" x14ac:dyDescent="0.25">
      <c r="A56" s="89"/>
      <c r="B56" s="11" t="s">
        <v>42</v>
      </c>
      <c r="C56" s="9">
        <v>0</v>
      </c>
      <c r="D56" s="9">
        <v>0</v>
      </c>
      <c r="E56" s="9"/>
      <c r="F56" s="9"/>
      <c r="G56" s="9"/>
      <c r="H56" s="9"/>
      <c r="I56" s="65"/>
    </row>
    <row r="57" spans="1:9" s="1" customFormat="1" ht="17.25" hidden="1" customHeight="1" x14ac:dyDescent="0.25">
      <c r="A57" s="89"/>
      <c r="B57" s="11" t="s">
        <v>40</v>
      </c>
      <c r="C57" s="9">
        <v>0</v>
      </c>
      <c r="D57" s="9">
        <v>0</v>
      </c>
      <c r="E57" s="9"/>
      <c r="F57" s="9"/>
      <c r="G57" s="9"/>
      <c r="H57" s="9"/>
      <c r="I57" s="65"/>
    </row>
    <row r="58" spans="1:9" s="1" customFormat="1" ht="15" hidden="1" customHeight="1" x14ac:dyDescent="0.25">
      <c r="A58" s="90"/>
      <c r="B58" s="11" t="s">
        <v>41</v>
      </c>
      <c r="C58" s="9">
        <v>0</v>
      </c>
      <c r="D58" s="9">
        <v>0</v>
      </c>
      <c r="E58" s="9"/>
      <c r="F58" s="9"/>
      <c r="G58" s="9"/>
      <c r="H58" s="9"/>
      <c r="I58" s="65"/>
    </row>
    <row r="59" spans="1:9" s="1" customFormat="1" ht="22.5" hidden="1" customHeight="1" x14ac:dyDescent="0.25">
      <c r="A59" s="88" t="s">
        <v>77</v>
      </c>
      <c r="B59" s="11" t="s">
        <v>5</v>
      </c>
      <c r="C59" s="9">
        <v>0</v>
      </c>
      <c r="D59" s="9">
        <v>0</v>
      </c>
      <c r="E59" s="9"/>
      <c r="F59" s="9"/>
      <c r="G59" s="9"/>
      <c r="H59" s="9"/>
      <c r="I59" s="65" t="s">
        <v>87</v>
      </c>
    </row>
    <row r="60" spans="1:9" s="1" customFormat="1" ht="15.75" hidden="1" customHeight="1" x14ac:dyDescent="0.25">
      <c r="A60" s="89"/>
      <c r="B60" s="11" t="s">
        <v>38</v>
      </c>
      <c r="C60" s="9">
        <v>0</v>
      </c>
      <c r="D60" s="9">
        <v>0</v>
      </c>
      <c r="E60" s="9"/>
      <c r="F60" s="9"/>
      <c r="G60" s="9"/>
      <c r="H60" s="9"/>
      <c r="I60" s="65"/>
    </row>
    <row r="61" spans="1:9" s="1" customFormat="1" ht="18.75" hidden="1" customHeight="1" x14ac:dyDescent="0.25">
      <c r="A61" s="89"/>
      <c r="B61" s="11" t="s">
        <v>42</v>
      </c>
      <c r="C61" s="9">
        <v>0</v>
      </c>
      <c r="D61" s="9">
        <v>0</v>
      </c>
      <c r="E61" s="9"/>
      <c r="F61" s="9"/>
      <c r="G61" s="9"/>
      <c r="H61" s="9"/>
      <c r="I61" s="65"/>
    </row>
    <row r="62" spans="1:9" s="1" customFormat="1" ht="20.25" hidden="1" customHeight="1" x14ac:dyDescent="0.25">
      <c r="A62" s="89"/>
      <c r="B62" s="11" t="s">
        <v>40</v>
      </c>
      <c r="C62" s="9">
        <v>0</v>
      </c>
      <c r="D62" s="9">
        <v>0</v>
      </c>
      <c r="E62" s="9"/>
      <c r="F62" s="9"/>
      <c r="G62" s="9"/>
      <c r="H62" s="9"/>
      <c r="I62" s="65"/>
    </row>
    <row r="63" spans="1:9" s="1" customFormat="1" ht="15" hidden="1" customHeight="1" x14ac:dyDescent="0.25">
      <c r="A63" s="90"/>
      <c r="B63" s="11" t="s">
        <v>41</v>
      </c>
      <c r="C63" s="9">
        <v>0</v>
      </c>
      <c r="D63" s="9">
        <v>0</v>
      </c>
      <c r="E63" s="9"/>
      <c r="F63" s="9"/>
      <c r="G63" s="9"/>
      <c r="H63" s="9"/>
      <c r="I63" s="65"/>
    </row>
    <row r="64" spans="1:9" s="1" customFormat="1" ht="18.75" hidden="1" customHeight="1" x14ac:dyDescent="0.25">
      <c r="A64" s="88" t="s">
        <v>78</v>
      </c>
      <c r="B64" s="11" t="s">
        <v>5</v>
      </c>
      <c r="C64" s="9">
        <v>0</v>
      </c>
      <c r="D64" s="9">
        <v>0</v>
      </c>
      <c r="E64" s="9"/>
      <c r="F64" s="9"/>
      <c r="G64" s="9"/>
      <c r="H64" s="9"/>
      <c r="I64" s="65" t="s">
        <v>88</v>
      </c>
    </row>
    <row r="65" spans="1:9" s="1" customFormat="1" ht="18.75" hidden="1" customHeight="1" x14ac:dyDescent="0.25">
      <c r="A65" s="89"/>
      <c r="B65" s="11" t="s">
        <v>38</v>
      </c>
      <c r="C65" s="9">
        <v>0</v>
      </c>
      <c r="D65" s="9">
        <v>0</v>
      </c>
      <c r="E65" s="9"/>
      <c r="F65" s="9"/>
      <c r="G65" s="9"/>
      <c r="H65" s="9"/>
      <c r="I65" s="65"/>
    </row>
    <row r="66" spans="1:9" s="1" customFormat="1" ht="18.75" hidden="1" customHeight="1" x14ac:dyDescent="0.25">
      <c r="A66" s="89"/>
      <c r="B66" s="11" t="s">
        <v>42</v>
      </c>
      <c r="C66" s="9">
        <v>0</v>
      </c>
      <c r="D66" s="9">
        <v>0</v>
      </c>
      <c r="E66" s="9"/>
      <c r="F66" s="9"/>
      <c r="G66" s="9"/>
      <c r="H66" s="9"/>
      <c r="I66" s="65"/>
    </row>
    <row r="67" spans="1:9" s="1" customFormat="1" ht="18.75" hidden="1" customHeight="1" x14ac:dyDescent="0.25">
      <c r="A67" s="89"/>
      <c r="B67" s="11" t="s">
        <v>40</v>
      </c>
      <c r="C67" s="9">
        <v>0</v>
      </c>
      <c r="D67" s="9">
        <v>0</v>
      </c>
      <c r="E67" s="9"/>
      <c r="F67" s="9"/>
      <c r="G67" s="9"/>
      <c r="H67" s="9"/>
      <c r="I67" s="65"/>
    </row>
    <row r="68" spans="1:9" s="1" customFormat="1" ht="28.5" hidden="1" customHeight="1" x14ac:dyDescent="0.25">
      <c r="A68" s="90"/>
      <c r="B68" s="11" t="s">
        <v>41</v>
      </c>
      <c r="C68" s="9">
        <v>0</v>
      </c>
      <c r="D68" s="9">
        <v>0</v>
      </c>
      <c r="E68" s="9"/>
      <c r="F68" s="9"/>
      <c r="G68" s="9"/>
      <c r="H68" s="9"/>
      <c r="I68" s="65"/>
    </row>
    <row r="69" spans="1:9" s="1" customFormat="1" ht="18.75" hidden="1" customHeight="1" x14ac:dyDescent="0.25">
      <c r="A69" s="88" t="s">
        <v>79</v>
      </c>
      <c r="B69" s="11" t="s">
        <v>5</v>
      </c>
      <c r="C69" s="9">
        <v>0</v>
      </c>
      <c r="D69" s="9">
        <v>0</v>
      </c>
      <c r="E69" s="9"/>
      <c r="F69" s="9"/>
      <c r="G69" s="9"/>
      <c r="H69" s="9"/>
      <c r="I69" s="65" t="s">
        <v>87</v>
      </c>
    </row>
    <row r="70" spans="1:9" s="1" customFormat="1" ht="18.75" hidden="1" customHeight="1" x14ac:dyDescent="0.25">
      <c r="A70" s="89"/>
      <c r="B70" s="11" t="s">
        <v>38</v>
      </c>
      <c r="C70" s="9">
        <v>0</v>
      </c>
      <c r="D70" s="9">
        <v>0</v>
      </c>
      <c r="E70" s="9"/>
      <c r="F70" s="9"/>
      <c r="G70" s="9"/>
      <c r="H70" s="9"/>
      <c r="I70" s="65"/>
    </row>
    <row r="71" spans="1:9" s="1" customFormat="1" ht="18.75" hidden="1" customHeight="1" x14ac:dyDescent="0.25">
      <c r="A71" s="89"/>
      <c r="B71" s="11" t="s">
        <v>42</v>
      </c>
      <c r="C71" s="9">
        <v>0</v>
      </c>
      <c r="D71" s="9">
        <v>0</v>
      </c>
      <c r="E71" s="9"/>
      <c r="F71" s="9"/>
      <c r="G71" s="9"/>
      <c r="H71" s="9"/>
      <c r="I71" s="65"/>
    </row>
    <row r="72" spans="1:9" s="1" customFormat="1" ht="18.75" hidden="1" customHeight="1" x14ac:dyDescent="0.25">
      <c r="A72" s="89"/>
      <c r="B72" s="11" t="s">
        <v>40</v>
      </c>
      <c r="C72" s="9">
        <v>0</v>
      </c>
      <c r="D72" s="9">
        <v>0</v>
      </c>
      <c r="E72" s="9"/>
      <c r="F72" s="9"/>
      <c r="G72" s="9"/>
      <c r="H72" s="9"/>
      <c r="I72" s="65"/>
    </row>
    <row r="73" spans="1:9" s="1" customFormat="1" ht="22.5" hidden="1" customHeight="1" x14ac:dyDescent="0.25">
      <c r="A73" s="90"/>
      <c r="B73" s="11" t="s">
        <v>41</v>
      </c>
      <c r="C73" s="9">
        <v>0</v>
      </c>
      <c r="D73" s="9">
        <v>0</v>
      </c>
      <c r="E73" s="9"/>
      <c r="F73" s="9"/>
      <c r="G73" s="9"/>
      <c r="H73" s="9"/>
      <c r="I73" s="65"/>
    </row>
    <row r="74" spans="1:9" s="1" customFormat="1" ht="19.5" hidden="1" customHeight="1" x14ac:dyDescent="0.25">
      <c r="A74" s="88" t="s">
        <v>80</v>
      </c>
      <c r="B74" s="11" t="s">
        <v>5</v>
      </c>
      <c r="C74" s="9">
        <v>0</v>
      </c>
      <c r="D74" s="9">
        <v>0</v>
      </c>
      <c r="E74" s="9"/>
      <c r="F74" s="9"/>
      <c r="G74" s="9"/>
      <c r="H74" s="9"/>
      <c r="I74" s="65" t="s">
        <v>87</v>
      </c>
    </row>
    <row r="75" spans="1:9" s="1" customFormat="1" ht="18.75" hidden="1" customHeight="1" x14ac:dyDescent="0.25">
      <c r="A75" s="89"/>
      <c r="B75" s="11" t="s">
        <v>38</v>
      </c>
      <c r="C75" s="9">
        <v>0</v>
      </c>
      <c r="D75" s="9">
        <v>0</v>
      </c>
      <c r="E75" s="9"/>
      <c r="F75" s="9"/>
      <c r="G75" s="9"/>
      <c r="H75" s="9"/>
      <c r="I75" s="65"/>
    </row>
    <row r="76" spans="1:9" s="1" customFormat="1" ht="18.75" hidden="1" customHeight="1" x14ac:dyDescent="0.25">
      <c r="A76" s="89"/>
      <c r="B76" s="11" t="s">
        <v>42</v>
      </c>
      <c r="C76" s="9">
        <v>0</v>
      </c>
      <c r="D76" s="9">
        <v>0</v>
      </c>
      <c r="E76" s="9"/>
      <c r="F76" s="9"/>
      <c r="G76" s="9"/>
      <c r="H76" s="9"/>
      <c r="I76" s="65"/>
    </row>
    <row r="77" spans="1:9" s="1" customFormat="1" ht="18.75" hidden="1" customHeight="1" x14ac:dyDescent="0.25">
      <c r="A77" s="89"/>
      <c r="B77" s="11" t="s">
        <v>40</v>
      </c>
      <c r="C77" s="9">
        <v>0</v>
      </c>
      <c r="D77" s="9">
        <v>0</v>
      </c>
      <c r="E77" s="9"/>
      <c r="F77" s="9"/>
      <c r="G77" s="9"/>
      <c r="H77" s="9"/>
      <c r="I77" s="65"/>
    </row>
    <row r="78" spans="1:9" ht="15.75" hidden="1" x14ac:dyDescent="0.25">
      <c r="A78" s="90"/>
      <c r="B78" s="11" t="s">
        <v>41</v>
      </c>
      <c r="C78" s="9">
        <v>0</v>
      </c>
      <c r="D78" s="9">
        <v>0</v>
      </c>
      <c r="E78" s="9"/>
      <c r="F78" s="9"/>
      <c r="G78" s="9"/>
      <c r="H78" s="9"/>
      <c r="I78" s="65"/>
    </row>
    <row r="79" spans="1:9" ht="15.75" hidden="1" customHeight="1" x14ac:dyDescent="0.25">
      <c r="A79" s="88" t="s">
        <v>81</v>
      </c>
      <c r="B79" s="11" t="s">
        <v>5</v>
      </c>
      <c r="C79" s="9">
        <v>0</v>
      </c>
      <c r="D79" s="9">
        <v>0</v>
      </c>
      <c r="E79" s="9"/>
      <c r="F79" s="9"/>
      <c r="G79" s="9"/>
      <c r="H79" s="9"/>
      <c r="I79" s="65" t="s">
        <v>87</v>
      </c>
    </row>
    <row r="80" spans="1:9" ht="21" hidden="1" customHeight="1" x14ac:dyDescent="0.25">
      <c r="A80" s="89"/>
      <c r="B80" s="11" t="s">
        <v>38</v>
      </c>
      <c r="C80" s="9">
        <v>0</v>
      </c>
      <c r="D80" s="9">
        <v>0</v>
      </c>
      <c r="E80" s="9"/>
      <c r="F80" s="9"/>
      <c r="G80" s="9"/>
      <c r="H80" s="9"/>
      <c r="I80" s="65"/>
    </row>
    <row r="81" spans="1:9" ht="15.75" hidden="1" x14ac:dyDescent="0.25">
      <c r="A81" s="89"/>
      <c r="B81" s="11" t="s">
        <v>42</v>
      </c>
      <c r="C81" s="9">
        <v>0</v>
      </c>
      <c r="D81" s="9">
        <v>0</v>
      </c>
      <c r="E81" s="9"/>
      <c r="F81" s="9"/>
      <c r="G81" s="9"/>
      <c r="H81" s="9"/>
      <c r="I81" s="65"/>
    </row>
    <row r="82" spans="1:9" ht="15.75" hidden="1" x14ac:dyDescent="0.25">
      <c r="A82" s="89"/>
      <c r="B82" s="11" t="s">
        <v>40</v>
      </c>
      <c r="C82" s="9">
        <v>0</v>
      </c>
      <c r="D82" s="9">
        <v>0</v>
      </c>
      <c r="E82" s="9"/>
      <c r="F82" s="9"/>
      <c r="G82" s="9"/>
      <c r="H82" s="9"/>
      <c r="I82" s="65"/>
    </row>
    <row r="83" spans="1:9" ht="24" hidden="1" customHeight="1" x14ac:dyDescent="0.25">
      <c r="A83" s="90"/>
      <c r="B83" s="11" t="s">
        <v>41</v>
      </c>
      <c r="C83" s="9">
        <v>0</v>
      </c>
      <c r="D83" s="9">
        <v>0</v>
      </c>
      <c r="E83" s="9"/>
      <c r="F83" s="9"/>
      <c r="G83" s="9"/>
      <c r="H83" s="9"/>
      <c r="I83" s="65"/>
    </row>
    <row r="84" spans="1:9" ht="15.75" hidden="1" x14ac:dyDescent="0.25">
      <c r="A84" s="88" t="s">
        <v>82</v>
      </c>
      <c r="B84" s="11" t="s">
        <v>5</v>
      </c>
      <c r="C84" s="9">
        <v>0</v>
      </c>
      <c r="D84" s="9">
        <v>0</v>
      </c>
      <c r="E84" s="9"/>
      <c r="F84" s="9"/>
      <c r="G84" s="9"/>
      <c r="H84" s="9"/>
      <c r="I84" s="65" t="s">
        <v>87</v>
      </c>
    </row>
    <row r="85" spans="1:9" ht="15.75" hidden="1" x14ac:dyDescent="0.25">
      <c r="A85" s="89"/>
      <c r="B85" s="11" t="s">
        <v>38</v>
      </c>
      <c r="C85" s="9">
        <v>0</v>
      </c>
      <c r="D85" s="9">
        <v>0</v>
      </c>
      <c r="E85" s="9"/>
      <c r="F85" s="9"/>
      <c r="G85" s="9"/>
      <c r="H85" s="9"/>
      <c r="I85" s="65"/>
    </row>
    <row r="86" spans="1:9" ht="15.75" hidden="1" x14ac:dyDescent="0.25">
      <c r="A86" s="89"/>
      <c r="B86" s="11" t="s">
        <v>42</v>
      </c>
      <c r="C86" s="9">
        <v>0</v>
      </c>
      <c r="D86" s="9">
        <v>0</v>
      </c>
      <c r="E86" s="9"/>
      <c r="F86" s="9"/>
      <c r="G86" s="9"/>
      <c r="H86" s="9"/>
      <c r="I86" s="65"/>
    </row>
    <row r="87" spans="1:9" ht="15.75" hidden="1" x14ac:dyDescent="0.25">
      <c r="A87" s="89"/>
      <c r="B87" s="11" t="s">
        <v>40</v>
      </c>
      <c r="C87" s="9">
        <v>0</v>
      </c>
      <c r="D87" s="9">
        <v>0</v>
      </c>
      <c r="E87" s="9"/>
      <c r="F87" s="9"/>
      <c r="G87" s="9"/>
      <c r="H87" s="9"/>
      <c r="I87" s="65"/>
    </row>
    <row r="88" spans="1:9" ht="16.5" hidden="1" customHeight="1" x14ac:dyDescent="0.25">
      <c r="A88" s="90"/>
      <c r="B88" s="11" t="s">
        <v>41</v>
      </c>
      <c r="C88" s="9">
        <v>0</v>
      </c>
      <c r="D88" s="9">
        <v>0</v>
      </c>
      <c r="E88" s="9"/>
      <c r="F88" s="9"/>
      <c r="G88" s="9"/>
      <c r="H88" s="9"/>
      <c r="I88" s="65"/>
    </row>
    <row r="89" spans="1:9" ht="15.75" hidden="1" x14ac:dyDescent="0.25">
      <c r="A89" s="88" t="s">
        <v>89</v>
      </c>
      <c r="B89" s="11" t="s">
        <v>5</v>
      </c>
      <c r="C89" s="9">
        <v>0</v>
      </c>
      <c r="D89" s="9">
        <v>0</v>
      </c>
      <c r="E89" s="9"/>
      <c r="F89" s="9"/>
      <c r="G89" s="9"/>
      <c r="H89" s="9"/>
      <c r="I89" s="65" t="s">
        <v>7</v>
      </c>
    </row>
    <row r="90" spans="1:9" ht="15.75" hidden="1" x14ac:dyDescent="0.25">
      <c r="A90" s="89"/>
      <c r="B90" s="11" t="s">
        <v>38</v>
      </c>
      <c r="C90" s="9">
        <v>0</v>
      </c>
      <c r="D90" s="9">
        <v>0</v>
      </c>
      <c r="E90" s="9"/>
      <c r="F90" s="9"/>
      <c r="G90" s="9"/>
      <c r="H90" s="9"/>
      <c r="I90" s="65"/>
    </row>
    <row r="91" spans="1:9" ht="21.75" hidden="1" customHeight="1" x14ac:dyDescent="0.25">
      <c r="A91" s="89"/>
      <c r="B91" s="11" t="s">
        <v>42</v>
      </c>
      <c r="C91" s="9">
        <v>0</v>
      </c>
      <c r="D91" s="9">
        <v>0</v>
      </c>
      <c r="E91" s="9"/>
      <c r="F91" s="9"/>
      <c r="G91" s="9"/>
      <c r="H91" s="9"/>
      <c r="I91" s="65"/>
    </row>
    <row r="92" spans="1:9" ht="15.75" hidden="1" x14ac:dyDescent="0.25">
      <c r="A92" s="89"/>
      <c r="B92" s="11" t="s">
        <v>40</v>
      </c>
      <c r="C92" s="9">
        <v>0</v>
      </c>
      <c r="D92" s="9">
        <v>0</v>
      </c>
      <c r="E92" s="9"/>
      <c r="F92" s="9"/>
      <c r="G92" s="9"/>
      <c r="H92" s="9"/>
      <c r="I92" s="65"/>
    </row>
    <row r="93" spans="1:9" ht="27" hidden="1" customHeight="1" x14ac:dyDescent="0.25">
      <c r="A93" s="90"/>
      <c r="B93" s="11" t="s">
        <v>41</v>
      </c>
      <c r="C93" s="9">
        <v>0</v>
      </c>
      <c r="D93" s="9">
        <v>0</v>
      </c>
      <c r="E93" s="9"/>
      <c r="F93" s="9"/>
      <c r="G93" s="9"/>
      <c r="H93" s="9"/>
      <c r="I93" s="65"/>
    </row>
    <row r="94" spans="1:9" ht="19.5" customHeight="1" x14ac:dyDescent="0.25">
      <c r="A94" s="93" t="s">
        <v>72</v>
      </c>
      <c r="B94" s="11" t="s">
        <v>5</v>
      </c>
      <c r="C94" s="9">
        <f>SUM(C95:C98)</f>
        <v>0</v>
      </c>
      <c r="D94" s="9">
        <f>SUM(D95:D98)</f>
        <v>109000</v>
      </c>
      <c r="E94" s="9">
        <f t="shared" ref="E94:H94" si="8">SUM(E95:E98)</f>
        <v>0</v>
      </c>
      <c r="F94" s="9">
        <f t="shared" si="8"/>
        <v>505786.8</v>
      </c>
      <c r="G94" s="9">
        <f t="shared" si="8"/>
        <v>0</v>
      </c>
      <c r="H94" s="9">
        <f t="shared" si="8"/>
        <v>685130.9</v>
      </c>
      <c r="I94" s="65" t="s">
        <v>136</v>
      </c>
    </row>
    <row r="95" spans="1:9" ht="18.75" customHeight="1" x14ac:dyDescent="0.25">
      <c r="A95" s="93"/>
      <c r="B95" s="11" t="s">
        <v>38</v>
      </c>
      <c r="C95" s="9">
        <v>0</v>
      </c>
      <c r="D95" s="9">
        <v>109000</v>
      </c>
      <c r="E95" s="9">
        <v>0</v>
      </c>
      <c r="F95" s="9">
        <v>505786.8</v>
      </c>
      <c r="G95" s="9">
        <v>0</v>
      </c>
      <c r="H95" s="9">
        <v>685130.9</v>
      </c>
      <c r="I95" s="65"/>
    </row>
    <row r="96" spans="1:9" ht="20.25" customHeight="1" x14ac:dyDescent="0.25">
      <c r="A96" s="93"/>
      <c r="B96" s="11" t="s">
        <v>42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65"/>
    </row>
    <row r="97" spans="1:9" ht="21.75" customHeight="1" x14ac:dyDescent="0.25">
      <c r="A97" s="93"/>
      <c r="B97" s="11" t="s">
        <v>40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65"/>
    </row>
    <row r="98" spans="1:9" ht="21.75" customHeight="1" x14ac:dyDescent="0.25">
      <c r="A98" s="93"/>
      <c r="B98" s="11" t="s">
        <v>41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65"/>
    </row>
    <row r="99" spans="1:9" ht="15.75" hidden="1" x14ac:dyDescent="0.25">
      <c r="A99" s="93" t="s">
        <v>90</v>
      </c>
      <c r="B99" s="11" t="s">
        <v>5</v>
      </c>
      <c r="C99" s="9">
        <v>0</v>
      </c>
      <c r="D99" s="9">
        <v>0</v>
      </c>
      <c r="E99" s="9"/>
      <c r="F99" s="9"/>
      <c r="G99" s="9"/>
      <c r="H99" s="9"/>
      <c r="I99" s="65" t="s">
        <v>7</v>
      </c>
    </row>
    <row r="100" spans="1:9" ht="15.75" hidden="1" x14ac:dyDescent="0.25">
      <c r="A100" s="93"/>
      <c r="B100" s="11" t="s">
        <v>38</v>
      </c>
      <c r="C100" s="9">
        <v>0</v>
      </c>
      <c r="D100" s="9">
        <v>0</v>
      </c>
      <c r="E100" s="9"/>
      <c r="F100" s="9"/>
      <c r="G100" s="9"/>
      <c r="H100" s="9"/>
      <c r="I100" s="65"/>
    </row>
    <row r="101" spans="1:9" ht="15.75" hidden="1" x14ac:dyDescent="0.25">
      <c r="A101" s="93"/>
      <c r="B101" s="11" t="s">
        <v>42</v>
      </c>
      <c r="C101" s="9">
        <v>0</v>
      </c>
      <c r="D101" s="9">
        <v>0</v>
      </c>
      <c r="E101" s="9"/>
      <c r="F101" s="9"/>
      <c r="G101" s="9"/>
      <c r="H101" s="9"/>
      <c r="I101" s="65"/>
    </row>
    <row r="102" spans="1:9" ht="15.75" hidden="1" x14ac:dyDescent="0.25">
      <c r="A102" s="93"/>
      <c r="B102" s="11" t="s">
        <v>40</v>
      </c>
      <c r="C102" s="9">
        <v>0</v>
      </c>
      <c r="D102" s="9">
        <v>0</v>
      </c>
      <c r="E102" s="9"/>
      <c r="F102" s="9"/>
      <c r="G102" s="9"/>
      <c r="H102" s="9"/>
      <c r="I102" s="65"/>
    </row>
    <row r="103" spans="1:9" ht="18.75" hidden="1" customHeight="1" x14ac:dyDescent="0.25">
      <c r="A103" s="93"/>
      <c r="B103" s="11" t="s">
        <v>41</v>
      </c>
      <c r="C103" s="9">
        <v>0</v>
      </c>
      <c r="D103" s="9">
        <v>0</v>
      </c>
      <c r="E103" s="9"/>
      <c r="F103" s="9"/>
      <c r="G103" s="9"/>
      <c r="H103" s="9"/>
      <c r="I103" s="65"/>
    </row>
    <row r="104" spans="1:9" ht="15.75" hidden="1" x14ac:dyDescent="0.25">
      <c r="A104" s="93" t="s">
        <v>70</v>
      </c>
      <c r="B104" s="11" t="s">
        <v>5</v>
      </c>
      <c r="C104" s="9">
        <v>0</v>
      </c>
      <c r="D104" s="9">
        <v>0</v>
      </c>
      <c r="E104" s="9"/>
      <c r="F104" s="9"/>
      <c r="G104" s="9"/>
      <c r="H104" s="9"/>
      <c r="I104" s="65" t="s">
        <v>7</v>
      </c>
    </row>
    <row r="105" spans="1:9" ht="15.75" hidden="1" x14ac:dyDescent="0.25">
      <c r="A105" s="93"/>
      <c r="B105" s="11" t="s">
        <v>38</v>
      </c>
      <c r="C105" s="9">
        <v>0</v>
      </c>
      <c r="D105" s="9">
        <v>0</v>
      </c>
      <c r="E105" s="9"/>
      <c r="F105" s="9"/>
      <c r="G105" s="9"/>
      <c r="H105" s="9"/>
      <c r="I105" s="65"/>
    </row>
    <row r="106" spans="1:9" ht="15.75" hidden="1" x14ac:dyDescent="0.25">
      <c r="A106" s="93"/>
      <c r="B106" s="11" t="s">
        <v>42</v>
      </c>
      <c r="C106" s="9">
        <v>0</v>
      </c>
      <c r="D106" s="9">
        <v>0</v>
      </c>
      <c r="E106" s="9"/>
      <c r="F106" s="9"/>
      <c r="G106" s="9"/>
      <c r="H106" s="9"/>
      <c r="I106" s="65"/>
    </row>
    <row r="107" spans="1:9" ht="15.75" hidden="1" x14ac:dyDescent="0.25">
      <c r="A107" s="93"/>
      <c r="B107" s="11" t="s">
        <v>40</v>
      </c>
      <c r="C107" s="9">
        <v>0</v>
      </c>
      <c r="D107" s="9">
        <v>0</v>
      </c>
      <c r="E107" s="9"/>
      <c r="F107" s="9"/>
      <c r="G107" s="9"/>
      <c r="H107" s="9"/>
      <c r="I107" s="65"/>
    </row>
    <row r="108" spans="1:9" ht="15.75" hidden="1" x14ac:dyDescent="0.25">
      <c r="A108" s="93"/>
      <c r="B108" s="11" t="s">
        <v>41</v>
      </c>
      <c r="C108" s="9">
        <v>0</v>
      </c>
      <c r="D108" s="9">
        <v>0</v>
      </c>
      <c r="E108" s="9"/>
      <c r="F108" s="9"/>
      <c r="G108" s="9"/>
      <c r="H108" s="9"/>
      <c r="I108" s="65"/>
    </row>
    <row r="109" spans="1:9" ht="15.75" hidden="1" x14ac:dyDescent="0.25">
      <c r="A109" s="93" t="s">
        <v>83</v>
      </c>
      <c r="B109" s="11" t="s">
        <v>5</v>
      </c>
      <c r="C109" s="9">
        <v>0</v>
      </c>
      <c r="D109" s="9">
        <v>0</v>
      </c>
      <c r="E109" s="9"/>
      <c r="F109" s="9"/>
      <c r="G109" s="9"/>
      <c r="H109" s="9"/>
      <c r="I109" s="65" t="s">
        <v>87</v>
      </c>
    </row>
    <row r="110" spans="1:9" ht="15.75" hidden="1" x14ac:dyDescent="0.25">
      <c r="A110" s="93"/>
      <c r="B110" s="11" t="s">
        <v>38</v>
      </c>
      <c r="C110" s="9">
        <v>0</v>
      </c>
      <c r="D110" s="9">
        <v>0</v>
      </c>
      <c r="E110" s="9"/>
      <c r="F110" s="9"/>
      <c r="G110" s="9"/>
      <c r="H110" s="9"/>
      <c r="I110" s="65"/>
    </row>
    <row r="111" spans="1:9" ht="15.75" hidden="1" x14ac:dyDescent="0.25">
      <c r="A111" s="93"/>
      <c r="B111" s="11" t="s">
        <v>42</v>
      </c>
      <c r="C111" s="9">
        <v>0</v>
      </c>
      <c r="D111" s="9">
        <v>0</v>
      </c>
      <c r="E111" s="9"/>
      <c r="F111" s="9"/>
      <c r="G111" s="9"/>
      <c r="H111" s="9"/>
      <c r="I111" s="65"/>
    </row>
    <row r="112" spans="1:9" ht="15.75" hidden="1" x14ac:dyDescent="0.25">
      <c r="A112" s="93"/>
      <c r="B112" s="11" t="s">
        <v>40</v>
      </c>
      <c r="C112" s="9">
        <v>0</v>
      </c>
      <c r="D112" s="9">
        <v>0</v>
      </c>
      <c r="E112" s="9"/>
      <c r="F112" s="9"/>
      <c r="G112" s="9"/>
      <c r="H112" s="9"/>
      <c r="I112" s="65"/>
    </row>
    <row r="113" spans="1:11" ht="15.75" hidden="1" x14ac:dyDescent="0.25">
      <c r="A113" s="93"/>
      <c r="B113" s="11" t="s">
        <v>41</v>
      </c>
      <c r="C113" s="9">
        <v>0</v>
      </c>
      <c r="D113" s="9">
        <v>0</v>
      </c>
      <c r="E113" s="9"/>
      <c r="F113" s="9"/>
      <c r="G113" s="9"/>
      <c r="H113" s="9"/>
      <c r="I113" s="65"/>
    </row>
    <row r="114" spans="1:11" ht="15.75" hidden="1" x14ac:dyDescent="0.25">
      <c r="A114" s="93" t="s">
        <v>91</v>
      </c>
      <c r="B114" s="11" t="s">
        <v>5</v>
      </c>
      <c r="C114" s="9">
        <v>0</v>
      </c>
      <c r="D114" s="9">
        <v>0</v>
      </c>
      <c r="E114" s="9"/>
      <c r="F114" s="9"/>
      <c r="G114" s="9"/>
      <c r="H114" s="9"/>
      <c r="I114" s="65" t="s">
        <v>7</v>
      </c>
    </row>
    <row r="115" spans="1:11" ht="15.75" hidden="1" x14ac:dyDescent="0.25">
      <c r="A115" s="93"/>
      <c r="B115" s="11" t="s">
        <v>38</v>
      </c>
      <c r="C115" s="9">
        <v>0</v>
      </c>
      <c r="D115" s="9">
        <v>0</v>
      </c>
      <c r="E115" s="9"/>
      <c r="F115" s="9"/>
      <c r="G115" s="9"/>
      <c r="H115" s="9"/>
      <c r="I115" s="65"/>
    </row>
    <row r="116" spans="1:11" ht="15.75" hidden="1" x14ac:dyDescent="0.25">
      <c r="A116" s="93"/>
      <c r="B116" s="11" t="s">
        <v>42</v>
      </c>
      <c r="C116" s="9">
        <v>0</v>
      </c>
      <c r="D116" s="9">
        <v>0</v>
      </c>
      <c r="E116" s="9"/>
      <c r="F116" s="9"/>
      <c r="G116" s="9"/>
      <c r="H116" s="9"/>
      <c r="I116" s="65"/>
    </row>
    <row r="117" spans="1:11" ht="15.75" hidden="1" x14ac:dyDescent="0.25">
      <c r="A117" s="93"/>
      <c r="B117" s="11" t="s">
        <v>40</v>
      </c>
      <c r="C117" s="9">
        <v>0</v>
      </c>
      <c r="D117" s="9">
        <v>0</v>
      </c>
      <c r="E117" s="9"/>
      <c r="F117" s="9"/>
      <c r="G117" s="9"/>
      <c r="H117" s="9"/>
      <c r="I117" s="65"/>
    </row>
    <row r="118" spans="1:11" ht="15.75" hidden="1" x14ac:dyDescent="0.25">
      <c r="A118" s="93"/>
      <c r="B118" s="11" t="s">
        <v>41</v>
      </c>
      <c r="C118" s="9">
        <v>0</v>
      </c>
      <c r="D118" s="9">
        <v>0</v>
      </c>
      <c r="E118" s="9"/>
      <c r="F118" s="9"/>
      <c r="G118" s="9"/>
      <c r="H118" s="9"/>
      <c r="I118" s="65"/>
    </row>
    <row r="119" spans="1:11" ht="19.5" customHeight="1" x14ac:dyDescent="0.25">
      <c r="A119" s="93" t="s">
        <v>92</v>
      </c>
      <c r="B119" s="11" t="s">
        <v>5</v>
      </c>
      <c r="C119" s="9">
        <f>SUM(C120:C123)</f>
        <v>716000</v>
      </c>
      <c r="D119" s="9">
        <f>D120</f>
        <v>234156</v>
      </c>
      <c r="E119" s="9">
        <f t="shared" ref="E119:H119" si="9">SUM(E120:E123)</f>
        <v>0</v>
      </c>
      <c r="F119" s="9">
        <f t="shared" si="9"/>
        <v>175713.3</v>
      </c>
      <c r="G119" s="9">
        <f t="shared" si="9"/>
        <v>920000</v>
      </c>
      <c r="H119" s="9">
        <f t="shared" si="9"/>
        <v>457412.9</v>
      </c>
      <c r="I119" s="65" t="s">
        <v>129</v>
      </c>
      <c r="J119" s="23"/>
      <c r="K119" s="23"/>
    </row>
    <row r="120" spans="1:11" ht="21.75" customHeight="1" x14ac:dyDescent="0.25">
      <c r="A120" s="93"/>
      <c r="B120" s="11" t="s">
        <v>38</v>
      </c>
      <c r="C120" s="9">
        <v>716000</v>
      </c>
      <c r="D120" s="9">
        <v>234156</v>
      </c>
      <c r="E120" s="9">
        <v>0</v>
      </c>
      <c r="F120" s="9">
        <v>175713.3</v>
      </c>
      <c r="G120" s="9">
        <v>920000</v>
      </c>
      <c r="H120" s="9">
        <v>457412.9</v>
      </c>
      <c r="I120" s="65"/>
      <c r="K120" s="23"/>
    </row>
    <row r="121" spans="1:11" ht="20.25" customHeight="1" x14ac:dyDescent="0.25">
      <c r="A121" s="93"/>
      <c r="B121" s="11" t="s">
        <v>42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65"/>
    </row>
    <row r="122" spans="1:11" ht="20.25" customHeight="1" x14ac:dyDescent="0.25">
      <c r="A122" s="93"/>
      <c r="B122" s="11" t="s">
        <v>40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65"/>
    </row>
    <row r="123" spans="1:11" ht="23.25" customHeight="1" x14ac:dyDescent="0.25">
      <c r="A123" s="93"/>
      <c r="B123" s="11" t="s">
        <v>41</v>
      </c>
      <c r="C123" s="9">
        <v>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65"/>
    </row>
    <row r="124" spans="1:11" ht="23.25" customHeight="1" x14ac:dyDescent="0.25">
      <c r="A124" s="129" t="s">
        <v>59</v>
      </c>
      <c r="B124" s="10" t="s">
        <v>5</v>
      </c>
      <c r="C124" s="8">
        <f>C125</f>
        <v>130000</v>
      </c>
      <c r="D124" s="8">
        <f>D125</f>
        <v>25000</v>
      </c>
      <c r="E124" s="8">
        <v>0</v>
      </c>
      <c r="F124" s="8">
        <v>0</v>
      </c>
      <c r="G124" s="8">
        <v>0</v>
      </c>
      <c r="H124" s="8">
        <v>0</v>
      </c>
      <c r="I124" s="128" t="s">
        <v>7</v>
      </c>
    </row>
    <row r="125" spans="1:11" ht="24.75" customHeight="1" x14ac:dyDescent="0.25">
      <c r="A125" s="130"/>
      <c r="B125" s="10" t="s">
        <v>38</v>
      </c>
      <c r="C125" s="8">
        <v>130000</v>
      </c>
      <c r="D125" s="8">
        <v>25000</v>
      </c>
      <c r="E125" s="8">
        <v>0</v>
      </c>
      <c r="F125" s="8">
        <v>0</v>
      </c>
      <c r="G125" s="8">
        <v>0</v>
      </c>
      <c r="H125" s="8">
        <v>0</v>
      </c>
      <c r="I125" s="126"/>
    </row>
    <row r="126" spans="1:11" ht="25.5" customHeight="1" x14ac:dyDescent="0.25">
      <c r="A126" s="130"/>
      <c r="B126" s="10" t="s">
        <v>42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126"/>
    </row>
    <row r="127" spans="1:11" ht="24.75" customHeight="1" x14ac:dyDescent="0.25">
      <c r="A127" s="130"/>
      <c r="B127" s="10" t="s">
        <v>40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126"/>
    </row>
    <row r="128" spans="1:11" ht="24.75" customHeight="1" x14ac:dyDescent="0.25">
      <c r="A128" s="131"/>
      <c r="B128" s="10" t="s">
        <v>41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127"/>
    </row>
    <row r="129" spans="1:9" ht="25.5" customHeight="1" x14ac:dyDescent="0.25">
      <c r="A129" s="88" t="s">
        <v>131</v>
      </c>
      <c r="B129" s="11" t="s">
        <v>5</v>
      </c>
      <c r="C129" s="9">
        <f>C130</f>
        <v>130000</v>
      </c>
      <c r="D129" s="9">
        <f>D130</f>
        <v>25000</v>
      </c>
      <c r="E129" s="9">
        <v>0</v>
      </c>
      <c r="F129" s="9">
        <v>0</v>
      </c>
      <c r="G129" s="9">
        <v>0</v>
      </c>
      <c r="H129" s="9">
        <v>0</v>
      </c>
      <c r="I129" s="126" t="s">
        <v>138</v>
      </c>
    </row>
    <row r="130" spans="1:9" ht="19.5" customHeight="1" x14ac:dyDescent="0.25">
      <c r="A130" s="89"/>
      <c r="B130" s="11" t="s">
        <v>38</v>
      </c>
      <c r="C130" s="9">
        <v>130000</v>
      </c>
      <c r="D130" s="9">
        <v>25000</v>
      </c>
      <c r="E130" s="9">
        <v>0</v>
      </c>
      <c r="F130" s="9">
        <v>0</v>
      </c>
      <c r="G130" s="9">
        <v>0</v>
      </c>
      <c r="H130" s="9">
        <v>0</v>
      </c>
      <c r="I130" s="126"/>
    </row>
    <row r="131" spans="1:9" ht="22.5" customHeight="1" x14ac:dyDescent="0.25">
      <c r="A131" s="89"/>
      <c r="B131" s="11" t="s">
        <v>42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126"/>
    </row>
    <row r="132" spans="1:9" ht="22.5" customHeight="1" x14ac:dyDescent="0.25">
      <c r="A132" s="89"/>
      <c r="B132" s="11" t="s">
        <v>40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126"/>
    </row>
    <row r="133" spans="1:9" ht="18.75" customHeight="1" x14ac:dyDescent="0.25">
      <c r="A133" s="90"/>
      <c r="B133" s="11" t="s">
        <v>41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127"/>
    </row>
    <row r="134" spans="1:9" ht="19.5" customHeight="1" x14ac:dyDescent="0.25">
      <c r="A134" s="132" t="s">
        <v>31</v>
      </c>
      <c r="B134" s="10" t="s">
        <v>5</v>
      </c>
      <c r="C134" s="8">
        <f>C135</f>
        <v>754468</v>
      </c>
      <c r="D134" s="8">
        <f>D135</f>
        <v>769112.1</v>
      </c>
      <c r="E134" s="8">
        <f t="shared" ref="E134" si="10">E135</f>
        <v>800000</v>
      </c>
      <c r="F134" s="8">
        <f>F135</f>
        <v>800000</v>
      </c>
      <c r="G134" s="8">
        <f t="shared" ref="G134:H134" si="11">G135</f>
        <v>0</v>
      </c>
      <c r="H134" s="8">
        <f t="shared" si="11"/>
        <v>796529.8</v>
      </c>
      <c r="I134" s="65" t="s">
        <v>7</v>
      </c>
    </row>
    <row r="135" spans="1:9" ht="19.5" customHeight="1" x14ac:dyDescent="0.25">
      <c r="A135" s="132"/>
      <c r="B135" s="10" t="s">
        <v>38</v>
      </c>
      <c r="C135" s="8">
        <f>C140</f>
        <v>754468</v>
      </c>
      <c r="D135" s="8">
        <f>D140</f>
        <v>769112.1</v>
      </c>
      <c r="E135" s="8">
        <f t="shared" ref="E135" si="12">E140</f>
        <v>800000</v>
      </c>
      <c r="F135" s="8">
        <f>F140</f>
        <v>800000</v>
      </c>
      <c r="G135" s="8">
        <f t="shared" ref="G135:H135" si="13">G140</f>
        <v>0</v>
      </c>
      <c r="H135" s="8">
        <f t="shared" si="13"/>
        <v>796529.8</v>
      </c>
      <c r="I135" s="65"/>
    </row>
    <row r="136" spans="1:9" ht="19.5" customHeight="1" x14ac:dyDescent="0.25">
      <c r="A136" s="132"/>
      <c r="B136" s="10" t="s">
        <v>42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65"/>
    </row>
    <row r="137" spans="1:9" ht="19.5" customHeight="1" x14ac:dyDescent="0.25">
      <c r="A137" s="132"/>
      <c r="B137" s="10" t="s">
        <v>40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65"/>
    </row>
    <row r="138" spans="1:9" ht="19.5" customHeight="1" x14ac:dyDescent="0.25">
      <c r="A138" s="132"/>
      <c r="B138" s="10" t="s">
        <v>41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65"/>
    </row>
    <row r="139" spans="1:9" ht="19.5" customHeight="1" x14ac:dyDescent="0.25">
      <c r="A139" s="132" t="s">
        <v>140</v>
      </c>
      <c r="B139" s="10" t="s">
        <v>5</v>
      </c>
      <c r="C139" s="8">
        <f>C140</f>
        <v>754468</v>
      </c>
      <c r="D139" s="8">
        <f>D140</f>
        <v>769112.1</v>
      </c>
      <c r="E139" s="8">
        <f>E140</f>
        <v>800000</v>
      </c>
      <c r="F139" s="8">
        <f>F140</f>
        <v>800000</v>
      </c>
      <c r="G139" s="8">
        <f t="shared" ref="G139:H139" si="14">G140</f>
        <v>0</v>
      </c>
      <c r="H139" s="8">
        <f t="shared" si="14"/>
        <v>796529.8</v>
      </c>
      <c r="I139" s="65" t="s">
        <v>7</v>
      </c>
    </row>
    <row r="140" spans="1:9" ht="19.5" customHeight="1" x14ac:dyDescent="0.25">
      <c r="A140" s="132"/>
      <c r="B140" s="10" t="s">
        <v>38</v>
      </c>
      <c r="C140" s="8">
        <v>754468</v>
      </c>
      <c r="D140" s="50">
        <v>769112.1</v>
      </c>
      <c r="E140" s="8">
        <f>E145</f>
        <v>800000</v>
      </c>
      <c r="F140" s="8">
        <f>F145</f>
        <v>800000</v>
      </c>
      <c r="G140" s="8">
        <f t="shared" ref="G140:H140" si="15">G145</f>
        <v>0</v>
      </c>
      <c r="H140" s="8">
        <f t="shared" si="15"/>
        <v>796529.8</v>
      </c>
      <c r="I140" s="65"/>
    </row>
    <row r="141" spans="1:9" ht="19.5" customHeight="1" x14ac:dyDescent="0.25">
      <c r="A141" s="132"/>
      <c r="B141" s="10" t="s">
        <v>42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65"/>
    </row>
    <row r="142" spans="1:9" ht="19.5" customHeight="1" x14ac:dyDescent="0.25">
      <c r="A142" s="132"/>
      <c r="B142" s="10" t="s">
        <v>40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65"/>
    </row>
    <row r="143" spans="1:9" ht="19.5" customHeight="1" x14ac:dyDescent="0.25">
      <c r="A143" s="132"/>
      <c r="B143" s="10" t="s">
        <v>41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65"/>
    </row>
    <row r="144" spans="1:9" ht="27.75" customHeight="1" x14ac:dyDescent="0.25">
      <c r="A144" s="93" t="s">
        <v>22</v>
      </c>
      <c r="B144" s="11" t="s">
        <v>5</v>
      </c>
      <c r="C144" s="9">
        <f>C145</f>
        <v>754468</v>
      </c>
      <c r="D144" s="9">
        <f>D145</f>
        <v>769112.1</v>
      </c>
      <c r="E144" s="9">
        <f t="shared" ref="E144:H144" si="16">E145</f>
        <v>800000</v>
      </c>
      <c r="F144" s="9">
        <f t="shared" si="16"/>
        <v>800000</v>
      </c>
      <c r="G144" s="9">
        <f t="shared" si="16"/>
        <v>0</v>
      </c>
      <c r="H144" s="9">
        <f t="shared" si="16"/>
        <v>796529.8</v>
      </c>
      <c r="I144" s="65" t="s">
        <v>139</v>
      </c>
    </row>
    <row r="145" spans="1:9" ht="27.75" customHeight="1" x14ac:dyDescent="0.25">
      <c r="A145" s="93"/>
      <c r="B145" s="11" t="s">
        <v>38</v>
      </c>
      <c r="C145" s="9">
        <v>754468</v>
      </c>
      <c r="D145" s="9">
        <v>769112.1</v>
      </c>
      <c r="E145" s="9">
        <v>800000</v>
      </c>
      <c r="F145" s="9">
        <v>800000</v>
      </c>
      <c r="G145" s="9">
        <v>0</v>
      </c>
      <c r="H145" s="9">
        <v>796529.8</v>
      </c>
      <c r="I145" s="65"/>
    </row>
    <row r="146" spans="1:9" ht="27.75" customHeight="1" x14ac:dyDescent="0.25">
      <c r="A146" s="93"/>
      <c r="B146" s="11" t="s">
        <v>42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65"/>
    </row>
    <row r="147" spans="1:9" ht="27.75" customHeight="1" x14ac:dyDescent="0.25">
      <c r="A147" s="93"/>
      <c r="B147" s="11" t="s">
        <v>40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65"/>
    </row>
    <row r="148" spans="1:9" ht="27.75" customHeight="1" x14ac:dyDescent="0.25">
      <c r="A148" s="93"/>
      <c r="B148" s="11" t="s">
        <v>41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65"/>
    </row>
    <row r="149" spans="1:9" ht="19.5" customHeight="1" x14ac:dyDescent="0.25">
      <c r="A149" s="26"/>
      <c r="B149" s="27"/>
      <c r="C149" s="28"/>
      <c r="D149" s="28"/>
      <c r="E149" s="28"/>
      <c r="F149" s="28"/>
      <c r="G149" s="28"/>
      <c r="H149" s="28"/>
      <c r="I149" s="31"/>
    </row>
    <row r="150" spans="1:9" ht="19.5" customHeight="1" x14ac:dyDescent="0.3">
      <c r="A150" s="24" t="s">
        <v>112</v>
      </c>
      <c r="B150" s="15"/>
      <c r="C150" s="28"/>
      <c r="D150" s="28"/>
      <c r="E150" s="28"/>
      <c r="F150" s="28"/>
      <c r="G150" s="28"/>
      <c r="H150" s="28"/>
      <c r="I150" s="25" t="s">
        <v>125</v>
      </c>
    </row>
    <row r="151" spans="1:9" ht="14.25" customHeight="1" x14ac:dyDescent="0.25"/>
    <row r="152" spans="1:9" ht="14.25" customHeight="1" x14ac:dyDescent="0.25"/>
    <row r="153" spans="1:9" ht="14.25" customHeight="1" x14ac:dyDescent="0.25"/>
    <row r="154" spans="1:9" ht="14.25" customHeight="1" x14ac:dyDescent="0.25"/>
    <row r="155" spans="1:9" ht="14.25" customHeight="1" x14ac:dyDescent="0.25">
      <c r="A155" s="5"/>
      <c r="B155" s="5"/>
      <c r="C155" s="15"/>
      <c r="D155" s="38"/>
      <c r="E155" s="22"/>
      <c r="F155" s="38"/>
      <c r="G155" s="22"/>
      <c r="H155" s="38"/>
    </row>
  </sheetData>
  <autoFilter ref="A8:K123"/>
  <mergeCells count="65">
    <mergeCell ref="C5:H5"/>
    <mergeCell ref="B2:D2"/>
    <mergeCell ref="A3:I3"/>
    <mergeCell ref="A5:A7"/>
    <mergeCell ref="B5:B7"/>
    <mergeCell ref="I5:I7"/>
    <mergeCell ref="C6:D6"/>
    <mergeCell ref="E6:F6"/>
    <mergeCell ref="G6:H6"/>
    <mergeCell ref="A9:A13"/>
    <mergeCell ref="I9:I13"/>
    <mergeCell ref="A14:A18"/>
    <mergeCell ref="I14:I18"/>
    <mergeCell ref="A19:A23"/>
    <mergeCell ref="I19:I23"/>
    <mergeCell ref="A24:A28"/>
    <mergeCell ref="I24:I28"/>
    <mergeCell ref="A29:A33"/>
    <mergeCell ref="I29:I33"/>
    <mergeCell ref="A34:A38"/>
    <mergeCell ref="I34:I38"/>
    <mergeCell ref="A39:A43"/>
    <mergeCell ref="I39:I43"/>
    <mergeCell ref="A44:A48"/>
    <mergeCell ref="I44:I48"/>
    <mergeCell ref="A49:A53"/>
    <mergeCell ref="I49:I53"/>
    <mergeCell ref="A54:A58"/>
    <mergeCell ref="I54:I58"/>
    <mergeCell ref="A59:A63"/>
    <mergeCell ref="I59:I63"/>
    <mergeCell ref="A64:A68"/>
    <mergeCell ref="I64:I68"/>
    <mergeCell ref="A69:A73"/>
    <mergeCell ref="I69:I73"/>
    <mergeCell ref="A74:A78"/>
    <mergeCell ref="I74:I78"/>
    <mergeCell ref="A79:A83"/>
    <mergeCell ref="I79:I83"/>
    <mergeCell ref="A84:A88"/>
    <mergeCell ref="I84:I88"/>
    <mergeCell ref="A89:A93"/>
    <mergeCell ref="I89:I93"/>
    <mergeCell ref="A94:A98"/>
    <mergeCell ref="I94:I98"/>
    <mergeCell ref="A144:A148"/>
    <mergeCell ref="I144:I148"/>
    <mergeCell ref="I134:I138"/>
    <mergeCell ref="I139:I143"/>
    <mergeCell ref="A134:A138"/>
    <mergeCell ref="A139:A143"/>
    <mergeCell ref="A119:A123"/>
    <mergeCell ref="I119:I123"/>
    <mergeCell ref="I129:I133"/>
    <mergeCell ref="I124:I128"/>
    <mergeCell ref="A99:A103"/>
    <mergeCell ref="I99:I103"/>
    <mergeCell ref="A104:A108"/>
    <mergeCell ref="I104:I108"/>
    <mergeCell ref="A109:A113"/>
    <mergeCell ref="I109:I113"/>
    <mergeCell ref="A114:A118"/>
    <mergeCell ref="I114:I118"/>
    <mergeCell ref="A124:A128"/>
    <mergeCell ref="A129:A133"/>
  </mergeCells>
  <pageMargins left="0.55118110236220474" right="0.15748031496062992" top="0.15748031496062992" bottom="0.15748031496062992" header="0.31496062992125984" footer="0.31496062992125984"/>
  <pageSetup paperSize="9" scale="49" fitToHeight="5" orientation="landscape" r:id="rId1"/>
  <rowBreaks count="1" manualBreakCount="1">
    <brk id="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11</vt:lpstr>
      <vt:lpstr>сопост для ЗС </vt:lpstr>
      <vt:lpstr>'сопост для ЗС '!Заголовки_для_печати</vt:lpstr>
      <vt:lpstr>'Приложение 11'!Область_печати</vt:lpstr>
      <vt:lpstr>'сопост для ЗС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msadovskaya</dc:creator>
  <cp:lastModifiedBy>Дарья В. Ильина</cp:lastModifiedBy>
  <cp:lastPrinted>2019-10-16T02:00:46Z</cp:lastPrinted>
  <dcterms:created xsi:type="dcterms:W3CDTF">2015-02-18T13:13:14Z</dcterms:created>
  <dcterms:modified xsi:type="dcterms:W3CDTF">2019-10-21T05:04:05Z</dcterms:modified>
</cp:coreProperties>
</file>